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205206\Objective\Director\Cache\erdm.scotland.gov.uk uA2774\A54665283\"/>
    </mc:Choice>
  </mc:AlternateContent>
  <xr:revisionPtr revIDLastSave="0" documentId="13_ncr:1_{02E12A66-F932-4F85-BADC-D5B265AB221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4-25" sheetId="11" r:id="rId1"/>
    <sheet name="2023-24" sheetId="10" r:id="rId2"/>
    <sheet name="2022-23" sheetId="9" r:id="rId3"/>
    <sheet name="2021-22" sheetId="8" r:id="rId4"/>
    <sheet name="2020-21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1" l="1"/>
  <c r="E30" i="11"/>
  <c r="E23" i="11"/>
  <c r="E19" i="11"/>
  <c r="E24" i="11" s="1"/>
  <c r="E13" i="11"/>
  <c r="F13" i="11"/>
  <c r="F32" i="11" s="1"/>
  <c r="G13" i="11"/>
  <c r="H13" i="11"/>
  <c r="F19" i="11"/>
  <c r="G19" i="11"/>
  <c r="G24" i="11" s="1"/>
  <c r="G32" i="11" s="1"/>
  <c r="H19" i="11"/>
  <c r="F23" i="11"/>
  <c r="G23" i="11"/>
  <c r="H23" i="11"/>
  <c r="F24" i="11"/>
  <c r="H24" i="11"/>
  <c r="H32" i="11" s="1"/>
  <c r="F30" i="11"/>
  <c r="G30" i="11"/>
  <c r="H30" i="11"/>
  <c r="F39" i="11"/>
  <c r="G39" i="11"/>
  <c r="H39" i="11"/>
  <c r="C39" i="11"/>
  <c r="C30" i="11"/>
  <c r="C23" i="11"/>
  <c r="C19" i="11"/>
  <c r="C13" i="11"/>
  <c r="E30" i="10"/>
  <c r="E23" i="10"/>
  <c r="E19" i="10"/>
  <c r="E24" i="10" s="1"/>
  <c r="E13" i="10"/>
  <c r="E32" i="10" s="1"/>
  <c r="C24" i="11" l="1"/>
  <c r="C32" i="11" s="1"/>
  <c r="E32" i="11"/>
  <c r="C39" i="10"/>
  <c r="C30" i="10"/>
  <c r="H39" i="10"/>
  <c r="G39" i="10"/>
  <c r="F39" i="10"/>
  <c r="H30" i="10"/>
  <c r="G30" i="10"/>
  <c r="F30" i="10"/>
  <c r="H23" i="10"/>
  <c r="G23" i="10"/>
  <c r="F23" i="10"/>
  <c r="H19" i="10"/>
  <c r="H24" i="10" s="1"/>
  <c r="G19" i="10"/>
  <c r="G24" i="10" s="1"/>
  <c r="F19" i="10"/>
  <c r="F24" i="10" s="1"/>
  <c r="H13" i="10"/>
  <c r="H32" i="10" s="1"/>
  <c r="G13" i="10"/>
  <c r="F13" i="10"/>
  <c r="E39" i="10"/>
  <c r="C23" i="10"/>
  <c r="C19" i="10"/>
  <c r="C13" i="10"/>
  <c r="C24" i="10" l="1"/>
  <c r="C32" i="10" s="1"/>
  <c r="F32" i="10"/>
  <c r="G32" i="10"/>
  <c r="C19" i="9" l="1"/>
  <c r="H39" i="9"/>
  <c r="G39" i="9"/>
  <c r="F39" i="9"/>
  <c r="E39" i="9"/>
  <c r="H32" i="9"/>
  <c r="G32" i="9"/>
  <c r="F32" i="9"/>
  <c r="E32" i="9"/>
  <c r="H30" i="9"/>
  <c r="G30" i="9"/>
  <c r="F30" i="9"/>
  <c r="E30" i="9"/>
  <c r="H24" i="9"/>
  <c r="G24" i="9"/>
  <c r="F24" i="9"/>
  <c r="E24" i="9"/>
  <c r="H23" i="9"/>
  <c r="G23" i="9"/>
  <c r="F23" i="9"/>
  <c r="E23" i="9"/>
  <c r="H19" i="9"/>
  <c r="G19" i="9"/>
  <c r="F19" i="9"/>
  <c r="E19" i="9"/>
  <c r="H13" i="9"/>
  <c r="G13" i="9"/>
  <c r="F13" i="9"/>
  <c r="E13" i="9"/>
  <c r="C39" i="9" l="1"/>
  <c r="C30" i="9"/>
  <c r="C23" i="9"/>
  <c r="C13" i="9"/>
  <c r="G32" i="7"/>
  <c r="G23" i="7"/>
  <c r="H23" i="8"/>
  <c r="C30" i="8"/>
  <c r="C19" i="8"/>
  <c r="C23" i="8"/>
  <c r="C39" i="8"/>
  <c r="C13" i="8"/>
  <c r="E39" i="8"/>
  <c r="E30" i="8"/>
  <c r="E23" i="8"/>
  <c r="F23" i="8"/>
  <c r="E19" i="8"/>
  <c r="F14" i="8"/>
  <c r="E13" i="8"/>
  <c r="C24" i="9" l="1"/>
  <c r="E24" i="8"/>
  <c r="E32" i="8" s="1"/>
  <c r="C24" i="8"/>
  <c r="F19" i="8"/>
  <c r="F24" i="8" s="1"/>
  <c r="F13" i="8"/>
  <c r="F30" i="8"/>
  <c r="F39" i="8"/>
  <c r="E13" i="7"/>
  <c r="C39" i="7"/>
  <c r="C30" i="7"/>
  <c r="C23" i="7"/>
  <c r="C19" i="7"/>
  <c r="C24" i="7" s="1"/>
  <c r="C13" i="7"/>
  <c r="G39" i="8"/>
  <c r="G14" i="8"/>
  <c r="G23" i="8"/>
  <c r="C32" i="9" l="1"/>
  <c r="C32" i="8"/>
  <c r="G13" i="8"/>
  <c r="G30" i="8"/>
  <c r="G19" i="8"/>
  <c r="G24" i="8" s="1"/>
  <c r="E19" i="7"/>
  <c r="E23" i="7"/>
  <c r="E30" i="7"/>
  <c r="E39" i="7"/>
  <c r="F23" i="7"/>
  <c r="F32" i="8"/>
  <c r="C32" i="7"/>
  <c r="E24" i="7" l="1"/>
  <c r="E32" i="7" s="1"/>
  <c r="G32" i="8"/>
  <c r="F19" i="7"/>
  <c r="F24" i="7" s="1"/>
  <c r="F13" i="7"/>
  <c r="F39" i="7"/>
  <c r="F30" i="7"/>
  <c r="F32" i="7" l="1"/>
  <c r="H14" i="8"/>
  <c r="H19" i="8"/>
  <c r="G30" i="7" l="1"/>
  <c r="G13" i="7"/>
  <c r="H13" i="8"/>
  <c r="H30" i="8"/>
  <c r="G39" i="7"/>
  <c r="G19" i="7"/>
  <c r="H39" i="8"/>
  <c r="H19" i="7" l="1"/>
  <c r="H23" i="7"/>
  <c r="H39" i="7"/>
  <c r="H30" i="7"/>
  <c r="H24" i="8" l="1"/>
  <c r="H32" i="8" s="1"/>
  <c r="G24" i="7"/>
  <c r="H24" i="7"/>
  <c r="H13" i="7"/>
  <c r="H32" i="7" l="1"/>
</calcChain>
</file>

<file path=xl/sharedStrings.xml><?xml version="1.0" encoding="utf-8"?>
<sst xmlns="http://schemas.openxmlformats.org/spreadsheetml/2006/main" count="213" uniqueCount="45">
  <si>
    <t>Aggregate Statement of Financial Position</t>
  </si>
  <si>
    <t>2022/23</t>
  </si>
  <si>
    <t>2021/22</t>
  </si>
  <si>
    <t>2020/21</t>
  </si>
  <si>
    <t>2019/20</t>
  </si>
  <si>
    <t>2018/19</t>
  </si>
  <si>
    <t>£'000s</t>
  </si>
  <si>
    <t>Intangible assets and goodwill</t>
  </si>
  <si>
    <t>Housing properties net book value</t>
  </si>
  <si>
    <t>Negative goodwill</t>
  </si>
  <si>
    <t>Non-current investments</t>
  </si>
  <si>
    <t>Other plant, property and equipment</t>
  </si>
  <si>
    <t>Investments in joint ventures and associates</t>
  </si>
  <si>
    <t>Total non-current assets</t>
  </si>
  <si>
    <t>Receivables due after more than 1 year</t>
  </si>
  <si>
    <r>
      <t xml:space="preserve">Investments </t>
    </r>
    <r>
      <rPr>
        <sz val="10"/>
        <color theme="1"/>
        <rFont val="Arial"/>
        <family val="2"/>
      </rPr>
      <t>(non-cash)</t>
    </r>
  </si>
  <si>
    <t>Stock and work in progress</t>
  </si>
  <si>
    <t>Trade and other receivables due within 1 year</t>
  </si>
  <si>
    <t>Cash and cash equivalents</t>
  </si>
  <si>
    <t>Total current assets</t>
  </si>
  <si>
    <t>Payables due within 1 year</t>
  </si>
  <si>
    <t>Scottish housing grants due within 1 year</t>
  </si>
  <si>
    <t>Other grants due within 1 year</t>
  </si>
  <si>
    <t>Total current liabilities</t>
  </si>
  <si>
    <t>Net current assets / (liabilities)</t>
  </si>
  <si>
    <t>Payables due after more than 1 year</t>
  </si>
  <si>
    <t>Provisions</t>
  </si>
  <si>
    <t>Pension asset / (liability)</t>
  </si>
  <si>
    <t>Scottish housing grants due after more than 1 year</t>
  </si>
  <si>
    <t>Other grants due after more than 1 year</t>
  </si>
  <si>
    <t>Total long-term liabilities</t>
  </si>
  <si>
    <t>Net Assets</t>
  </si>
  <si>
    <t>Share capital</t>
  </si>
  <si>
    <t>Revaluation reserves</t>
  </si>
  <si>
    <t>Restricted reserves</t>
  </si>
  <si>
    <t>Revenue reserves</t>
  </si>
  <si>
    <t>Total reserves</t>
  </si>
  <si>
    <t>Source: Scottish Housing Regulator Audited Financial Statements Return</t>
  </si>
  <si>
    <t>Note on Fixed asset investments</t>
  </si>
  <si>
    <t>2017/18</t>
  </si>
  <si>
    <t>2016/17</t>
  </si>
  <si>
    <t>Investments</t>
  </si>
  <si>
    <t>Investments (non-cash)</t>
  </si>
  <si>
    <t>2023/24</t>
  </si>
  <si>
    <t>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</si>
</sst>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[Red]\(#,##0\)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7274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 applyFont="1"/>
    <xf numFmtId="0" fontId="1" fillId="0" borderId="0" xfId="1"/>
    <xf numFmtId="3" fontId="2" fillId="0" borderId="2" xfId="1" applyNumberFormat="1" applyFont="1" applyBorder="1"/>
    <xf numFmtId="3" fontId="2" fillId="0" borderId="2" xfId="1" applyNumberFormat="1" applyFont="1" applyBorder="1" applyAlignment="1">
      <alignment horizontal="center"/>
    </xf>
    <xf numFmtId="164" fontId="1" fillId="0" borderId="2" xfId="1" applyNumberFormat="1" applyBorder="1"/>
    <xf numFmtId="164" fontId="2" fillId="0" borderId="3" xfId="1" applyNumberFormat="1" applyFont="1" applyBorder="1"/>
    <xf numFmtId="164" fontId="2" fillId="0" borderId="3" xfId="1" applyNumberFormat="1" applyFont="1" applyBorder="1" applyAlignment="1">
      <alignment horizontal="right"/>
    </xf>
    <xf numFmtId="164" fontId="2" fillId="0" borderId="5" xfId="1" applyNumberFormat="1" applyFont="1" applyBorder="1"/>
    <xf numFmtId="164" fontId="2" fillId="0" borderId="5" xfId="1" applyNumberFormat="1" applyFont="1" applyBorder="1" applyAlignment="1">
      <alignment horizontal="right"/>
    </xf>
    <xf numFmtId="164" fontId="1" fillId="0" borderId="2" xfId="1" applyNumberFormat="1" applyBorder="1" applyAlignment="1">
      <alignment horizontal="right"/>
    </xf>
    <xf numFmtId="164" fontId="2" fillId="0" borderId="6" xfId="1" applyNumberFormat="1" applyFont="1" applyBorder="1"/>
    <xf numFmtId="164" fontId="2" fillId="0" borderId="6" xfId="1" applyNumberFormat="1" applyFont="1" applyBorder="1" applyAlignment="1">
      <alignment horizontal="right"/>
    </xf>
    <xf numFmtId="164" fontId="2" fillId="0" borderId="7" xfId="1" applyNumberFormat="1" applyFont="1" applyBorder="1"/>
    <xf numFmtId="0" fontId="1" fillId="0" borderId="0" xfId="1" applyAlignment="1">
      <alignment horizontal="center"/>
    </xf>
    <xf numFmtId="3" fontId="3" fillId="2" borderId="1" xfId="1" applyNumberFormat="1" applyFont="1" applyFill="1" applyBorder="1"/>
    <xf numFmtId="3" fontId="3" fillId="2" borderId="1" xfId="1" quotePrefix="1" applyNumberFormat="1" applyFont="1" applyFill="1" applyBorder="1" applyAlignment="1">
      <alignment horizontal="center"/>
    </xf>
    <xf numFmtId="3" fontId="3" fillId="2" borderId="3" xfId="1" applyNumberFormat="1" applyFont="1" applyFill="1" applyBorder="1"/>
    <xf numFmtId="3" fontId="3" fillId="2" borderId="3" xfId="1" applyNumberFormat="1" applyFont="1" applyFill="1" applyBorder="1" applyAlignment="1">
      <alignment horizontal="center"/>
    </xf>
    <xf numFmtId="3" fontId="3" fillId="2" borderId="4" xfId="1" applyNumberFormat="1" applyFont="1" applyFill="1" applyBorder="1" applyAlignment="1">
      <alignment horizontal="center"/>
    </xf>
    <xf numFmtId="3" fontId="2" fillId="0" borderId="9" xfId="1" applyNumberFormat="1" applyFont="1" applyBorder="1" applyAlignment="1">
      <alignment horizontal="center"/>
    </xf>
    <xf numFmtId="164" fontId="1" fillId="0" borderId="9" xfId="1" applyNumberFormat="1" applyBorder="1"/>
    <xf numFmtId="164" fontId="2" fillId="0" borderId="4" xfId="1" applyNumberFormat="1" applyFont="1" applyBorder="1" applyAlignment="1">
      <alignment horizontal="right"/>
    </xf>
    <xf numFmtId="164" fontId="2" fillId="0" borderId="10" xfId="1" applyNumberFormat="1" applyFont="1" applyBorder="1" applyAlignment="1">
      <alignment horizontal="right"/>
    </xf>
    <xf numFmtId="164" fontId="2" fillId="0" borderId="7" xfId="1" applyNumberFormat="1" applyFont="1" applyBorder="1" applyAlignment="1">
      <alignment horizontal="right"/>
    </xf>
    <xf numFmtId="3" fontId="3" fillId="2" borderId="8" xfId="1" quotePrefix="1" applyNumberFormat="1" applyFont="1" applyFill="1" applyBorder="1" applyAlignment="1">
      <alignment horizontal="center"/>
    </xf>
    <xf numFmtId="164" fontId="1" fillId="0" borderId="0" xfId="1" applyNumberFormat="1"/>
    <xf numFmtId="164" fontId="2" fillId="0" borderId="4" xfId="1" applyNumberFormat="1" applyFont="1" applyBorder="1"/>
    <xf numFmtId="165" fontId="1" fillId="0" borderId="0" xfId="2" applyNumberFormat="1" applyFont="1"/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B727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0</xdr:rowOff>
    </xdr:from>
    <xdr:to>
      <xdr:col>8</xdr:col>
      <xdr:colOff>1047750</xdr:colOff>
      <xdr:row>57</xdr:row>
      <xdr:rowOff>133350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A04211C-E7A3-489F-9AC5-40D188D92CF6}"/>
            </a:ext>
          </a:extLst>
        </xdr:cNvPr>
        <xdr:cNvSpPr txBox="1">
          <a:spLocks noChangeArrowheads="1"/>
        </xdr:cNvSpPr>
      </xdr:nvSpPr>
      <xdr:spPr bwMode="auto">
        <a:xfrm>
          <a:off x="403860" y="7589520"/>
          <a:ext cx="10161270" cy="23126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/>
        <a:lstStyle/>
        <a:p>
          <a:pPr rtl="0"/>
          <a:r>
            <a:rPr lang="en-GB" sz="1000" u="sng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</a:t>
          </a:r>
        </a:p>
        <a:p>
          <a:pPr rtl="0"/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GB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1) The increase in the</a:t>
          </a:r>
          <a:r>
            <a:rPr lang="en-GB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net book value of housing assets continued the trend of prior years with RSLs investing in both new and existing housing stock.</a:t>
          </a:r>
        </a:p>
        <a:p>
          <a:pPr rtl="0"/>
          <a:endParaRPr lang="en-GB" sz="100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/>
          <a:r>
            <a:rPr lang="en-GB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2) Non-current investments continues to increase due to a number of RSLs reporting an increase in the fair value of investment properties.</a:t>
          </a:r>
        </a:p>
        <a:p>
          <a:pPr rtl="0"/>
          <a:endParaRPr lang="en-GB" sz="100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/>
          <a:r>
            <a:rPr lang="en-GB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3)  Investments in joint ventures &amp; associates in 2022/23 excluded a £12.1m convertible loan which was recorded in non-current investments.</a:t>
          </a:r>
        </a:p>
        <a:p>
          <a:pPr rtl="0"/>
          <a:endParaRPr lang="en-GB" sz="100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/>
          <a:r>
            <a:rPr lang="en-GB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4)  Stock &amp; WIP includes a number of RSLs with propertes for sale and shared equity properties.</a:t>
          </a:r>
        </a:p>
        <a:p>
          <a:pPr rtl="0"/>
          <a:endParaRPr lang="en-GB" sz="100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/>
          <a:r>
            <a:rPr lang="en-GB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5)  The change from a pension asset to a pension liability in 2022/23 is primarily due to one RSL whose pension asset reduced by £55.7m.</a:t>
          </a:r>
        </a:p>
        <a:p>
          <a:pPr rtl="0"/>
          <a:endParaRPr lang="en-GB" sz="10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en-GB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0</xdr:rowOff>
    </xdr:from>
    <xdr:to>
      <xdr:col>8</xdr:col>
      <xdr:colOff>1047750</xdr:colOff>
      <xdr:row>57</xdr:row>
      <xdr:rowOff>133350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FF918E-03C5-4925-B739-E6B81CEF9E3C}"/>
            </a:ext>
          </a:extLst>
        </xdr:cNvPr>
        <xdr:cNvSpPr txBox="1">
          <a:spLocks noChangeArrowheads="1"/>
        </xdr:cNvSpPr>
      </xdr:nvSpPr>
      <xdr:spPr bwMode="auto">
        <a:xfrm>
          <a:off x="390525" y="7391400"/>
          <a:ext cx="9896475" cy="2238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/>
        <a:lstStyle/>
        <a:p>
          <a:pPr rtl="0"/>
          <a:r>
            <a:rPr lang="en-GB" sz="1000" u="sng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</a:t>
          </a:r>
        </a:p>
        <a:p>
          <a:pPr rtl="0"/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GB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1) The increase in the</a:t>
          </a:r>
          <a:r>
            <a:rPr lang="en-GB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net book value of housing assets continued the trend of prior years with RSLs investing in both new and existing housing stock.</a:t>
          </a:r>
        </a:p>
        <a:p>
          <a:pPr rtl="0"/>
          <a:endParaRPr lang="en-GB" sz="100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/>
          <a:r>
            <a:rPr lang="en-GB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2) Non-current investments continues to increase due to a number of RSLs reporting an increase in the fair value of investment properties.</a:t>
          </a:r>
        </a:p>
        <a:p>
          <a:pPr rtl="0"/>
          <a:endParaRPr lang="en-GB" sz="100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/>
          <a:r>
            <a:rPr lang="en-GB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3)  Investments in joint ventures &amp; associates in 2022/23 excluded a £12.1m convertible loan which was recorded in non-current investments.</a:t>
          </a:r>
        </a:p>
        <a:p>
          <a:pPr rtl="0"/>
          <a:endParaRPr lang="en-GB" sz="100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/>
          <a:r>
            <a:rPr lang="en-GB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4)  Stock &amp; WIP includes a number of RSLs increasing the number of propertes for sale and shared equity properties.</a:t>
          </a:r>
        </a:p>
        <a:p>
          <a:pPr rtl="0"/>
          <a:endParaRPr lang="en-GB" sz="100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/>
          <a:r>
            <a:rPr lang="en-GB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5)  The change from a pension asset to a pension liability in 2022/23 is primarily due to one RSL whose pension asset reduced by £55.7m.</a:t>
          </a:r>
        </a:p>
        <a:p>
          <a:pPr rtl="0"/>
          <a:endParaRPr lang="en-GB" sz="10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en-GB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44</xdr:row>
      <xdr:rowOff>0</xdr:rowOff>
    </xdr:from>
    <xdr:to>
      <xdr:col>9</xdr:col>
      <xdr:colOff>0</xdr:colOff>
      <xdr:row>55</xdr:row>
      <xdr:rowOff>45720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4AEADF8-DC2D-49BF-9393-ABBF30858754}"/>
            </a:ext>
          </a:extLst>
        </xdr:cNvPr>
        <xdr:cNvSpPr txBox="1">
          <a:spLocks noChangeArrowheads="1"/>
        </xdr:cNvSpPr>
      </xdr:nvSpPr>
      <xdr:spPr bwMode="auto">
        <a:xfrm>
          <a:off x="405765" y="7680960"/>
          <a:ext cx="10155555" cy="19354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/>
        <a:lstStyle/>
        <a:p>
          <a:pPr rtl="0"/>
          <a:r>
            <a:rPr lang="en-GB" sz="1000" u="sng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</a:t>
          </a:r>
        </a:p>
        <a:p>
          <a:pPr rtl="0"/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GB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1) The increase in the</a:t>
          </a:r>
          <a:r>
            <a:rPr lang="en-GB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net book value of housing assets continued the trend of prior years with RSLs investing in both new and existing housing stock.</a:t>
          </a:r>
        </a:p>
        <a:p>
          <a:pPr rtl="0"/>
          <a:endParaRPr lang="en-GB" sz="100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/>
          <a:r>
            <a:rPr lang="en-GB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2) Non-current investments includes one RSL whose investment properties increased by £10.8m in respect of transfers from other RSLs and a convertible loan of £12.1m which was shown in the AFS return in prior years in Investments in joint ventures &amp; associates.</a:t>
          </a:r>
        </a:p>
        <a:p>
          <a:pPr rtl="0"/>
          <a:endParaRPr lang="en-GB" sz="100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/>
          <a:r>
            <a:rPr lang="en-GB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3)  Investments in joint ventures &amp; associates excludes a £12.1m convertible loan which was recorded in prior AFS returns under Non-current investments (see point (2) above).</a:t>
          </a:r>
        </a:p>
        <a:p>
          <a:pPr rtl="0"/>
          <a:endParaRPr lang="en-GB" sz="100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/>
          <a:r>
            <a:rPr lang="en-GB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4)  Stock &amp; WIP includes a number of RSLs increasing the number of propertes for sale and shared equity properties.</a:t>
          </a:r>
        </a:p>
        <a:p>
          <a:pPr rtl="0"/>
          <a:endParaRPr lang="en-GB" sz="100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/>
          <a:r>
            <a:rPr lang="en-GB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5)  The change from a pension asset to a pension liability is primiarly due to one RSL whose pension asset reduced by £55.7m in 2022/23</a:t>
          </a:r>
        </a:p>
        <a:p>
          <a:pPr rtl="0"/>
          <a:endParaRPr lang="en-GB" sz="10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en-GB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44</xdr:row>
      <xdr:rowOff>0</xdr:rowOff>
    </xdr:from>
    <xdr:to>
      <xdr:col>9</xdr:col>
      <xdr:colOff>0</xdr:colOff>
      <xdr:row>56</xdr:row>
      <xdr:rowOff>133350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09575" y="7670800"/>
          <a:ext cx="10445750" cy="2133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/>
        <a:lstStyle/>
        <a:p>
          <a:pPr rtl="0"/>
          <a:r>
            <a:rPr lang="en-GB" sz="1000" u="sng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</a:t>
          </a:r>
        </a:p>
        <a:p>
          <a:pPr rtl="0"/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GB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1) The increase in the</a:t>
          </a:r>
          <a:r>
            <a:rPr lang="en-GB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net book value of housing assets continued the trend of prior years with RSLs investing in both new and existing housing stock.</a:t>
          </a:r>
        </a:p>
        <a:p>
          <a:pPr rtl="0"/>
          <a:endParaRPr lang="en-GB" sz="100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/>
          <a:r>
            <a:rPr lang="en-GB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2)  In 2020/21, 1 RSL reported all of their assets as short term investments as they were in the process of transferring to another RSL.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endParaRPr lang="en-GB" sz="10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3) The increase in cash &amp; cash equivalents in 2019/20 was due to the largest drawdown of available facilities since 2012.  There was also a significant increase in RSLs sourcing finance via bonds and private placements.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endParaRPr lang="en-GB" sz="10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4)  In 2018/19, SHAPS and SHIPS defined benefit scheme liabilities were accounted for as defined benefits pension schemes from 1 April 2018 onwards.  This resulted in a reduction in the value of provisions as the net present value of deficit contributions is no longer included whilst there was an increase in the level of pension liabilities. 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GB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45</xdr:row>
      <xdr:rowOff>0</xdr:rowOff>
    </xdr:from>
    <xdr:to>
      <xdr:col>9</xdr:col>
      <xdr:colOff>9525</xdr:colOff>
      <xdr:row>57</xdr:row>
      <xdr:rowOff>133350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90525" y="7696200"/>
          <a:ext cx="9963150" cy="2162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/>
        <a:lstStyle/>
        <a:p>
          <a:pPr algn="l" rtl="0">
            <a:defRPr sz="1000"/>
          </a:pPr>
          <a:r>
            <a:rPr lang="en-GB" u="sng">
              <a:latin typeface="Arial" panose="020B0604020202020204" pitchFamily="34" charset="0"/>
              <a:cs typeface="Arial" panose="020B0604020202020204" pitchFamily="34" charset="0"/>
            </a:rPr>
            <a:t>Notes</a:t>
          </a:r>
        </a:p>
        <a:p>
          <a:pPr algn="l" rtl="0">
            <a:defRPr sz="1000"/>
          </a:pPr>
          <a:endParaRPr lang="en-GB"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GB">
              <a:latin typeface="Arial" panose="020B0604020202020204" pitchFamily="34" charset="0"/>
              <a:cs typeface="Arial" panose="020B0604020202020204" pitchFamily="34" charset="0"/>
            </a:rPr>
            <a:t>1) The increase in the</a:t>
          </a:r>
          <a:r>
            <a:rPr lang="en-GB" baseline="0">
              <a:latin typeface="Arial" panose="020B0604020202020204" pitchFamily="34" charset="0"/>
              <a:cs typeface="Arial" panose="020B0604020202020204" pitchFamily="34" charset="0"/>
            </a:rPr>
            <a:t> net book value of housing assets continued the trend of prior years with RSLs investing in both new and existing housing stock.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GB" sz="10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2) The increase in cash &amp; cash equivalents in 2019/20 was due to the largest drawdown of available facilities since 2012.  There was also a significant increase in RSLs sourcing finance via bonds and private placements</a:t>
          </a:r>
          <a:r>
            <a:rPr lang="en-GB" sz="1000" b="0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GB" sz="10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3)  In 2018/19, SHAPS and SHIPS defined benefit scheme liabilities were accounted for as defined benefits pension schemes from 1 April 2018 onwards.  This resulted in a reduction in the value of provisions as the net present value of deficit contributions is no longer included whilst there was an increase in the level of pension liabilities. </a:t>
          </a:r>
          <a:endParaRPr lang="en-GB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668D2-7A7D-4F77-9FAB-23CA21310777}">
  <dimension ref="B1:S53"/>
  <sheetViews>
    <sheetView tabSelected="1" workbookViewId="0">
      <selection activeCell="F42" sqref="F42"/>
    </sheetView>
  </sheetViews>
  <sheetFormatPr defaultColWidth="15.88671875" defaultRowHeight="13.2" x14ac:dyDescent="0.25"/>
  <cols>
    <col min="1" max="1" width="5.88671875" style="2" customWidth="1"/>
    <col min="2" max="2" width="45.44140625" style="2" customWidth="1"/>
    <col min="3" max="3" width="17.44140625" style="2" customWidth="1"/>
    <col min="4" max="4" width="6.44140625" style="2" customWidth="1"/>
    <col min="5" max="16384" width="15.88671875" style="2"/>
  </cols>
  <sheetData>
    <row r="1" spans="2:19" x14ac:dyDescent="0.25">
      <c r="B1" s="1" t="s">
        <v>0</v>
      </c>
    </row>
    <row r="2" spans="2:19" x14ac:dyDescent="0.25">
      <c r="B2" s="1"/>
    </row>
    <row r="4" spans="2:19" x14ac:dyDescent="0.25">
      <c r="B4" s="15"/>
      <c r="C4" s="16" t="s">
        <v>44</v>
      </c>
      <c r="D4" s="16"/>
      <c r="E4" s="16" t="s">
        <v>43</v>
      </c>
      <c r="F4" s="16" t="s">
        <v>1</v>
      </c>
      <c r="G4" s="16" t="s">
        <v>2</v>
      </c>
      <c r="H4" s="16" t="s">
        <v>3</v>
      </c>
    </row>
    <row r="5" spans="2:19" x14ac:dyDescent="0.25">
      <c r="B5" s="17"/>
      <c r="C5" s="18" t="s">
        <v>6</v>
      </c>
      <c r="D5" s="19"/>
      <c r="E5" s="18" t="s">
        <v>6</v>
      </c>
      <c r="F5" s="18" t="s">
        <v>6</v>
      </c>
      <c r="G5" s="18" t="s">
        <v>6</v>
      </c>
      <c r="H5" s="19" t="s">
        <v>6</v>
      </c>
    </row>
    <row r="6" spans="2:19" x14ac:dyDescent="0.25">
      <c r="B6" s="3"/>
      <c r="C6" s="4"/>
      <c r="D6" s="4"/>
      <c r="E6" s="4"/>
      <c r="F6" s="4"/>
      <c r="G6" s="4"/>
      <c r="H6" s="20"/>
    </row>
    <row r="7" spans="2:19" x14ac:dyDescent="0.25">
      <c r="B7" s="5" t="s">
        <v>7</v>
      </c>
      <c r="C7" s="5">
        <v>7603.6</v>
      </c>
      <c r="D7" s="5"/>
      <c r="E7" s="5">
        <v>7105.2</v>
      </c>
      <c r="F7" s="5">
        <v>6233.5</v>
      </c>
      <c r="G7" s="5">
        <v>5065</v>
      </c>
      <c r="H7" s="21">
        <v>4912.1000000000004</v>
      </c>
      <c r="P7" s="26"/>
      <c r="Q7" s="26"/>
      <c r="R7" s="26"/>
      <c r="S7" s="26"/>
    </row>
    <row r="8" spans="2:19" x14ac:dyDescent="0.25">
      <c r="B8" s="5" t="s">
        <v>8</v>
      </c>
      <c r="C8" s="5">
        <v>17047917</v>
      </c>
      <c r="D8" s="5"/>
      <c r="E8" s="5">
        <v>16534780.600000001</v>
      </c>
      <c r="F8" s="5">
        <v>15684458.9</v>
      </c>
      <c r="G8" s="5">
        <v>14942671.899999997</v>
      </c>
      <c r="H8" s="21">
        <v>14083014.1</v>
      </c>
      <c r="P8" s="26"/>
      <c r="Q8" s="26"/>
      <c r="R8" s="26"/>
      <c r="S8" s="26"/>
    </row>
    <row r="9" spans="2:19" x14ac:dyDescent="0.25">
      <c r="B9" s="5" t="s">
        <v>9</v>
      </c>
      <c r="C9" s="5">
        <v>-10447.9</v>
      </c>
      <c r="D9" s="5"/>
      <c r="E9" s="5">
        <v>-10750.7</v>
      </c>
      <c r="F9" s="5">
        <v>-21301.899999999998</v>
      </c>
      <c r="G9" s="5">
        <v>-21907.200000000001</v>
      </c>
      <c r="H9" s="21">
        <v>-22479.1</v>
      </c>
      <c r="P9" s="26"/>
      <c r="Q9" s="26"/>
      <c r="R9" s="26"/>
      <c r="S9" s="26"/>
    </row>
    <row r="10" spans="2:19" x14ac:dyDescent="0.25">
      <c r="B10" s="5" t="s">
        <v>10</v>
      </c>
      <c r="C10" s="5">
        <v>297615</v>
      </c>
      <c r="D10" s="5"/>
      <c r="E10" s="5">
        <v>216979.3</v>
      </c>
      <c r="F10" s="5">
        <v>194317.7</v>
      </c>
      <c r="G10" s="5">
        <v>167669.1</v>
      </c>
      <c r="H10" s="21">
        <v>149190</v>
      </c>
      <c r="P10" s="26"/>
      <c r="Q10" s="26"/>
      <c r="R10" s="26"/>
      <c r="S10" s="26"/>
    </row>
    <row r="11" spans="2:19" x14ac:dyDescent="0.25">
      <c r="B11" s="5" t="s">
        <v>11</v>
      </c>
      <c r="C11" s="5">
        <v>251908.2</v>
      </c>
      <c r="D11" s="5"/>
      <c r="E11" s="5">
        <v>251567.49999999991</v>
      </c>
      <c r="F11" s="5">
        <v>244717.5</v>
      </c>
      <c r="G11" s="5">
        <v>241477.8</v>
      </c>
      <c r="H11" s="21">
        <v>236282</v>
      </c>
      <c r="P11" s="26"/>
      <c r="Q11" s="26"/>
      <c r="R11" s="26"/>
      <c r="S11" s="26"/>
    </row>
    <row r="12" spans="2:19" x14ac:dyDescent="0.25">
      <c r="B12" s="5" t="s">
        <v>12</v>
      </c>
      <c r="C12" s="5">
        <v>7772</v>
      </c>
      <c r="D12" s="5"/>
      <c r="E12" s="5">
        <v>7188</v>
      </c>
      <c r="F12" s="5">
        <v>7219</v>
      </c>
      <c r="G12" s="5">
        <v>19139</v>
      </c>
      <c r="H12" s="21">
        <v>15313.2</v>
      </c>
      <c r="P12" s="26"/>
      <c r="Q12" s="26"/>
      <c r="R12" s="26"/>
      <c r="S12" s="26"/>
    </row>
    <row r="13" spans="2:19" x14ac:dyDescent="0.25">
      <c r="B13" s="6" t="s">
        <v>13</v>
      </c>
      <c r="C13" s="7">
        <f>SUM(C7:C12)</f>
        <v>17602367.900000002</v>
      </c>
      <c r="D13" s="5"/>
      <c r="E13" s="7">
        <f>SUM(E7:E12)</f>
        <v>17006869.900000002</v>
      </c>
      <c r="F13" s="7">
        <f>SUM(F7:F12)</f>
        <v>16115644.699999999</v>
      </c>
      <c r="G13" s="7">
        <f t="shared" ref="G13:H13" si="0">SUM(G7:G12)</f>
        <v>15354115.599999998</v>
      </c>
      <c r="H13" s="22">
        <f t="shared" si="0"/>
        <v>14466232.299999999</v>
      </c>
      <c r="I13" s="26"/>
      <c r="P13" s="26"/>
      <c r="Q13" s="26"/>
      <c r="R13" s="26"/>
      <c r="S13" s="26"/>
    </row>
    <row r="14" spans="2:19" x14ac:dyDescent="0.25">
      <c r="B14" s="6" t="s">
        <v>14</v>
      </c>
      <c r="C14" s="7">
        <v>22616.6</v>
      </c>
      <c r="D14" s="8"/>
      <c r="E14" s="7">
        <v>27216.7</v>
      </c>
      <c r="F14" s="7">
        <v>27511.1</v>
      </c>
      <c r="G14" s="6">
        <v>45892</v>
      </c>
      <c r="H14" s="27">
        <v>65636.7</v>
      </c>
      <c r="P14" s="26"/>
      <c r="Q14" s="26"/>
      <c r="R14" s="26"/>
      <c r="S14" s="26"/>
    </row>
    <row r="15" spans="2:19" x14ac:dyDescent="0.25">
      <c r="B15" s="5" t="s">
        <v>42</v>
      </c>
      <c r="C15" s="5">
        <v>7016.1</v>
      </c>
      <c r="D15" s="5"/>
      <c r="E15" s="5">
        <v>7010</v>
      </c>
      <c r="F15" s="5">
        <v>8766.5</v>
      </c>
      <c r="G15" s="5">
        <v>9146.5</v>
      </c>
      <c r="H15" s="21">
        <v>168955.6</v>
      </c>
      <c r="P15" s="26"/>
      <c r="Q15" s="26"/>
      <c r="R15" s="26"/>
      <c r="S15" s="26"/>
    </row>
    <row r="16" spans="2:19" x14ac:dyDescent="0.25">
      <c r="B16" s="5" t="s">
        <v>16</v>
      </c>
      <c r="C16" s="5">
        <v>25326.7</v>
      </c>
      <c r="D16" s="5"/>
      <c r="E16" s="5">
        <v>33670.9</v>
      </c>
      <c r="F16" s="5">
        <v>30509.7</v>
      </c>
      <c r="G16" s="5">
        <v>21113.199999999997</v>
      </c>
      <c r="H16" s="21">
        <v>36351.199999999997</v>
      </c>
      <c r="P16" s="26"/>
      <c r="Q16" s="26"/>
      <c r="R16" s="26"/>
      <c r="S16" s="26"/>
    </row>
    <row r="17" spans="2:19" x14ac:dyDescent="0.25">
      <c r="B17" s="5" t="s">
        <v>17</v>
      </c>
      <c r="C17" s="5">
        <v>285123.09999999998</v>
      </c>
      <c r="D17" s="5"/>
      <c r="E17" s="5">
        <v>288120.99999999994</v>
      </c>
      <c r="F17" s="5">
        <v>262048.8</v>
      </c>
      <c r="G17" s="5">
        <v>274926.10000000003</v>
      </c>
      <c r="H17" s="21">
        <v>208848.2</v>
      </c>
      <c r="P17" s="26"/>
      <c r="Q17" s="26"/>
      <c r="R17" s="26"/>
      <c r="S17" s="26"/>
    </row>
    <row r="18" spans="2:19" x14ac:dyDescent="0.25">
      <c r="B18" s="5" t="s">
        <v>18</v>
      </c>
      <c r="C18" s="5">
        <v>662306.6</v>
      </c>
      <c r="D18" s="5"/>
      <c r="E18" s="5">
        <v>685195.8000000004</v>
      </c>
      <c r="F18" s="5">
        <v>776724.8</v>
      </c>
      <c r="G18" s="5">
        <v>892217.40000000037</v>
      </c>
      <c r="H18" s="21">
        <v>990622.6</v>
      </c>
      <c r="P18" s="26"/>
      <c r="Q18" s="26"/>
      <c r="R18" s="26"/>
      <c r="S18" s="26"/>
    </row>
    <row r="19" spans="2:19" x14ac:dyDescent="0.25">
      <c r="B19" s="6" t="s">
        <v>19</v>
      </c>
      <c r="C19" s="7">
        <f>SUM(C15:C18)</f>
        <v>979772.5</v>
      </c>
      <c r="D19" s="6"/>
      <c r="E19" s="7">
        <f>SUM(E15:E18)</f>
        <v>1013997.7000000004</v>
      </c>
      <c r="F19" s="7">
        <f>SUM(F15:F18)</f>
        <v>1078049.8</v>
      </c>
      <c r="G19" s="7">
        <f t="shared" ref="G19:H19" si="1">SUM(G15:G18)</f>
        <v>1197403.2000000004</v>
      </c>
      <c r="H19" s="22">
        <f t="shared" si="1"/>
        <v>1404777.6</v>
      </c>
      <c r="P19" s="26"/>
      <c r="Q19" s="26"/>
      <c r="R19" s="26"/>
      <c r="S19" s="26"/>
    </row>
    <row r="20" spans="2:19" x14ac:dyDescent="0.25">
      <c r="B20" s="5" t="s">
        <v>20</v>
      </c>
      <c r="C20" s="5">
        <v>-724486.9</v>
      </c>
      <c r="D20" s="5"/>
      <c r="E20" s="5">
        <v>-688718.89999999991</v>
      </c>
      <c r="F20" s="5">
        <v>-659712.19999999995</v>
      </c>
      <c r="G20" s="5">
        <v>-710351.99999999965</v>
      </c>
      <c r="H20" s="21">
        <v>-687604.5</v>
      </c>
      <c r="P20" s="26"/>
      <c r="Q20" s="26"/>
      <c r="R20" s="26"/>
      <c r="S20" s="26"/>
    </row>
    <row r="21" spans="2:19" x14ac:dyDescent="0.25">
      <c r="B21" s="5" t="s">
        <v>21</v>
      </c>
      <c r="C21" s="5">
        <v>-206757.6</v>
      </c>
      <c r="D21" s="5"/>
      <c r="E21" s="5">
        <v>-182222.83999999997</v>
      </c>
      <c r="F21" s="5">
        <v>-157199.9</v>
      </c>
      <c r="G21" s="5">
        <v>-174414.69999999998</v>
      </c>
      <c r="H21" s="21">
        <v>-165800.79999999999</v>
      </c>
      <c r="P21" s="26"/>
      <c r="Q21" s="26"/>
      <c r="R21" s="26"/>
      <c r="S21" s="26"/>
    </row>
    <row r="22" spans="2:19" x14ac:dyDescent="0.25">
      <c r="B22" s="5" t="s">
        <v>22</v>
      </c>
      <c r="C22" s="5">
        <v>-3114.1</v>
      </c>
      <c r="D22" s="5"/>
      <c r="E22" s="5">
        <v>-6887.8999999999987</v>
      </c>
      <c r="F22" s="5">
        <v>-7070.4</v>
      </c>
      <c r="G22" s="5">
        <v>-10331.4</v>
      </c>
      <c r="H22" s="21">
        <v>-3811.6</v>
      </c>
      <c r="P22" s="26"/>
      <c r="Q22" s="26"/>
      <c r="R22" s="26"/>
      <c r="S22" s="26"/>
    </row>
    <row r="23" spans="2:19" x14ac:dyDescent="0.25">
      <c r="B23" s="6" t="s">
        <v>23</v>
      </c>
      <c r="C23" s="7">
        <f>SUM(C20:C22)</f>
        <v>-934358.6</v>
      </c>
      <c r="D23" s="6"/>
      <c r="E23" s="7">
        <f>SUM(E20:E22)</f>
        <v>-877829.6399999999</v>
      </c>
      <c r="F23" s="7">
        <f>SUM(F20:F22)</f>
        <v>-823982.5</v>
      </c>
      <c r="G23" s="7">
        <f t="shared" ref="G23:H23" si="2">SUM(G20:G22)</f>
        <v>-895098.09999999963</v>
      </c>
      <c r="H23" s="22">
        <f t="shared" si="2"/>
        <v>-857216.9</v>
      </c>
      <c r="P23" s="26"/>
      <c r="Q23" s="26"/>
      <c r="R23" s="26"/>
      <c r="S23" s="26"/>
    </row>
    <row r="24" spans="2:19" x14ac:dyDescent="0.25">
      <c r="B24" s="8" t="s">
        <v>24</v>
      </c>
      <c r="C24" s="9">
        <f>C19+C23</f>
        <v>45413.900000000023</v>
      </c>
      <c r="D24" s="8"/>
      <c r="E24" s="9">
        <f>E19+E23</f>
        <v>136168.06000000052</v>
      </c>
      <c r="F24" s="9">
        <f>F19+F23</f>
        <v>254067.30000000005</v>
      </c>
      <c r="G24" s="9">
        <f t="shared" ref="G24:H24" si="3">G19+G23</f>
        <v>302305.10000000079</v>
      </c>
      <c r="H24" s="23">
        <f t="shared" si="3"/>
        <v>547560.70000000007</v>
      </c>
      <c r="P24" s="26"/>
      <c r="Q24" s="26"/>
      <c r="R24" s="26"/>
      <c r="S24" s="26"/>
    </row>
    <row r="25" spans="2:19" x14ac:dyDescent="0.25">
      <c r="B25" s="5" t="s">
        <v>25</v>
      </c>
      <c r="C25" s="10">
        <v>-5729776.2999999998</v>
      </c>
      <c r="D25" s="5"/>
      <c r="E25" s="10">
        <v>-5592827.0999999996</v>
      </c>
      <c r="F25" s="10">
        <v>-5414273.9000000004</v>
      </c>
      <c r="G25" s="5">
        <v>-5156211.7000000011</v>
      </c>
      <c r="H25" s="21">
        <v>-4850532.8</v>
      </c>
      <c r="P25" s="26"/>
      <c r="Q25" s="26"/>
      <c r="R25" s="26"/>
      <c r="S25" s="26"/>
    </row>
    <row r="26" spans="2:19" x14ac:dyDescent="0.25">
      <c r="B26" s="5" t="s">
        <v>26</v>
      </c>
      <c r="C26" s="5">
        <v>-10998.6</v>
      </c>
      <c r="D26" s="5"/>
      <c r="E26" s="5">
        <v>-12027.1</v>
      </c>
      <c r="F26" s="5">
        <v>-11301.5</v>
      </c>
      <c r="G26" s="5">
        <v>-12842.4</v>
      </c>
      <c r="H26" s="21">
        <v>-23656.1</v>
      </c>
      <c r="P26" s="26"/>
      <c r="Q26" s="26"/>
      <c r="R26" s="26"/>
      <c r="S26" s="26"/>
    </row>
    <row r="27" spans="2:19" x14ac:dyDescent="0.25">
      <c r="B27" s="5" t="s">
        <v>27</v>
      </c>
      <c r="C27" s="5">
        <v>-85962.5</v>
      </c>
      <c r="D27" s="5"/>
      <c r="E27" s="5">
        <v>-80797.3</v>
      </c>
      <c r="F27" s="5">
        <v>-26502.3</v>
      </c>
      <c r="G27" s="5">
        <v>27206.800000000003</v>
      </c>
      <c r="H27" s="21">
        <v>-174608.3</v>
      </c>
      <c r="P27" s="26"/>
      <c r="Q27" s="26"/>
      <c r="R27" s="26"/>
      <c r="S27" s="26"/>
    </row>
    <row r="28" spans="2:19" x14ac:dyDescent="0.25">
      <c r="B28" s="5" t="s">
        <v>28</v>
      </c>
      <c r="C28" s="5">
        <v>-6552001.7999999998</v>
      </c>
      <c r="D28" s="5"/>
      <c r="E28" s="5">
        <v>-6498866.200000002</v>
      </c>
      <c r="F28" s="5">
        <v>-6311179.7999999998</v>
      </c>
      <c r="G28" s="5">
        <v>-6117122.6000000015</v>
      </c>
      <c r="H28" s="21">
        <v>-5904701.4000000004</v>
      </c>
      <c r="P28" s="26"/>
      <c r="Q28" s="26"/>
      <c r="R28" s="26"/>
      <c r="S28" s="26"/>
    </row>
    <row r="29" spans="2:19" x14ac:dyDescent="0.25">
      <c r="B29" s="5" t="s">
        <v>29</v>
      </c>
      <c r="C29" s="5">
        <v>-67826.899999999994</v>
      </c>
      <c r="D29" s="5"/>
      <c r="E29" s="5">
        <v>-67368.000000000015</v>
      </c>
      <c r="F29" s="5">
        <v>-67000.7</v>
      </c>
      <c r="G29" s="5">
        <v>-64750.399999999994</v>
      </c>
      <c r="H29" s="21">
        <v>-75518.600000000006</v>
      </c>
      <c r="P29" s="26"/>
      <c r="Q29" s="26"/>
      <c r="R29" s="26"/>
      <c r="S29" s="26"/>
    </row>
    <row r="30" spans="2:19" x14ac:dyDescent="0.25">
      <c r="B30" s="6" t="s">
        <v>30</v>
      </c>
      <c r="C30" s="7">
        <f>SUM(C25:C29)</f>
        <v>-12446566.1</v>
      </c>
      <c r="D30" s="6"/>
      <c r="E30" s="7">
        <f>SUM(E25:E29)</f>
        <v>-12251885.700000001</v>
      </c>
      <c r="F30" s="7">
        <f>SUM(F25:F29)</f>
        <v>-11830258.199999999</v>
      </c>
      <c r="G30" s="7">
        <f t="shared" ref="G30:H30" si="4">SUM(G25:G29)</f>
        <v>-11323720.300000003</v>
      </c>
      <c r="H30" s="22">
        <f t="shared" si="4"/>
        <v>-11029017.199999999</v>
      </c>
      <c r="P30" s="26"/>
      <c r="Q30" s="26"/>
      <c r="R30" s="26"/>
      <c r="S30" s="26"/>
    </row>
    <row r="31" spans="2:19" x14ac:dyDescent="0.25">
      <c r="B31" s="5"/>
      <c r="C31" s="5"/>
      <c r="D31" s="5"/>
      <c r="E31" s="5"/>
      <c r="F31" s="5"/>
      <c r="G31" s="5"/>
      <c r="H31" s="21"/>
      <c r="P31" s="26"/>
      <c r="Q31" s="26"/>
      <c r="R31" s="26"/>
      <c r="S31" s="26"/>
    </row>
    <row r="32" spans="2:19" ht="13.8" thickBot="1" x14ac:dyDescent="0.3">
      <c r="B32" s="11" t="s">
        <v>31</v>
      </c>
      <c r="C32" s="12">
        <f>C13+C14+C24+C30</f>
        <v>5223832.3000000026</v>
      </c>
      <c r="D32" s="11"/>
      <c r="E32" s="12">
        <f>E13+E14+E24+E30</f>
        <v>4918368.9600000028</v>
      </c>
      <c r="F32" s="12">
        <f>F13+F14+F24+F30</f>
        <v>4566964.9000000004</v>
      </c>
      <c r="G32" s="12">
        <f t="shared" ref="G32:H32" si="5">G13+G14+G24+G30</f>
        <v>4378592.3999999966</v>
      </c>
      <c r="H32" s="24">
        <f t="shared" si="5"/>
        <v>4050412.4999999981</v>
      </c>
      <c r="P32" s="26"/>
      <c r="Q32" s="26"/>
      <c r="R32" s="26"/>
      <c r="S32" s="26"/>
    </row>
    <row r="33" spans="2:19" ht="15" customHeight="1" thickTop="1" x14ac:dyDescent="0.25">
      <c r="B33" s="5"/>
      <c r="C33" s="5"/>
      <c r="D33" s="5"/>
      <c r="E33" s="5"/>
      <c r="F33" s="5"/>
      <c r="G33" s="5"/>
      <c r="H33" s="21"/>
      <c r="P33" s="26"/>
      <c r="Q33" s="26"/>
      <c r="R33" s="26"/>
      <c r="S33" s="26"/>
    </row>
    <row r="34" spans="2:19" ht="15" customHeight="1" x14ac:dyDescent="0.25">
      <c r="B34" s="5" t="s">
        <v>32</v>
      </c>
      <c r="C34" s="5">
        <v>17.399999999999999</v>
      </c>
      <c r="D34" s="5"/>
      <c r="E34" s="5">
        <v>17.099999999999991</v>
      </c>
      <c r="F34" s="5">
        <v>17.599999999999984</v>
      </c>
      <c r="G34" s="5">
        <v>18.3</v>
      </c>
      <c r="H34" s="21">
        <v>19</v>
      </c>
      <c r="P34" s="26"/>
      <c r="Q34" s="26"/>
      <c r="R34" s="26"/>
      <c r="S34" s="26"/>
    </row>
    <row r="35" spans="2:19" ht="15" customHeight="1" x14ac:dyDescent="0.25">
      <c r="B35" s="5" t="s">
        <v>33</v>
      </c>
      <c r="C35" s="5">
        <v>1006017.9</v>
      </c>
      <c r="D35" s="5"/>
      <c r="E35" s="5">
        <v>935728.60000000009</v>
      </c>
      <c r="F35" s="5">
        <v>729434.5</v>
      </c>
      <c r="G35" s="5">
        <v>645891.69999999995</v>
      </c>
      <c r="H35" s="21">
        <v>725507.89999999991</v>
      </c>
      <c r="P35" s="26"/>
      <c r="Q35" s="26"/>
      <c r="R35" s="26"/>
      <c r="S35" s="26"/>
    </row>
    <row r="36" spans="2:19" ht="15" customHeight="1" x14ac:dyDescent="0.25">
      <c r="B36" s="5" t="s">
        <v>34</v>
      </c>
      <c r="C36" s="5">
        <v>10884.2</v>
      </c>
      <c r="D36" s="5"/>
      <c r="E36" s="5">
        <v>8887.7000000000007</v>
      </c>
      <c r="F36" s="5">
        <v>6414.9</v>
      </c>
      <c r="G36" s="5">
        <v>4396.5</v>
      </c>
      <c r="H36" s="21">
        <v>5423.1</v>
      </c>
      <c r="P36" s="26"/>
      <c r="Q36" s="26"/>
      <c r="R36" s="26"/>
      <c r="S36" s="26"/>
    </row>
    <row r="37" spans="2:19" ht="15" customHeight="1" x14ac:dyDescent="0.25">
      <c r="B37" s="5" t="s">
        <v>35</v>
      </c>
      <c r="C37" s="5">
        <v>4206912.8</v>
      </c>
      <c r="D37" s="5"/>
      <c r="E37" s="5">
        <v>3973735.5999999992</v>
      </c>
      <c r="F37" s="5">
        <v>3831097.9</v>
      </c>
      <c r="G37" s="5">
        <v>3728285.899999999</v>
      </c>
      <c r="H37" s="21">
        <v>3319462.5</v>
      </c>
      <c r="P37" s="26"/>
      <c r="Q37" s="26"/>
      <c r="R37" s="26"/>
      <c r="S37" s="26"/>
    </row>
    <row r="38" spans="2:19" ht="15" customHeight="1" x14ac:dyDescent="0.25">
      <c r="B38" s="5"/>
      <c r="C38" s="5"/>
      <c r="D38" s="5"/>
      <c r="E38" s="5"/>
      <c r="F38" s="5"/>
      <c r="G38" s="5"/>
      <c r="H38" s="21"/>
      <c r="P38" s="26"/>
      <c r="Q38" s="26"/>
      <c r="R38" s="26"/>
      <c r="S38" s="26"/>
    </row>
    <row r="39" spans="2:19" ht="15" customHeight="1" thickBot="1" x14ac:dyDescent="0.3">
      <c r="B39" s="13" t="s">
        <v>36</v>
      </c>
      <c r="C39" s="12">
        <f>SUM(C34:C37)</f>
        <v>5223832.3</v>
      </c>
      <c r="D39" s="11"/>
      <c r="E39" s="12">
        <f>SUM(E34:E37)</f>
        <v>4918368.9999999991</v>
      </c>
      <c r="F39" s="12">
        <f>SUM(F34:F37)</f>
        <v>4566964.9000000004</v>
      </c>
      <c r="G39" s="12">
        <f t="shared" ref="G39:H39" si="6">SUM(G34:G37)</f>
        <v>4378592.3999999985</v>
      </c>
      <c r="H39" s="24">
        <f t="shared" si="6"/>
        <v>4050412.5</v>
      </c>
      <c r="P39" s="26"/>
      <c r="Q39" s="26"/>
      <c r="R39" s="26"/>
      <c r="S39" s="26"/>
    </row>
    <row r="40" spans="2:19" ht="15" customHeight="1" thickTop="1" x14ac:dyDescent="0.25"/>
    <row r="41" spans="2:19" x14ac:dyDescent="0.25">
      <c r="E41" s="28"/>
      <c r="F41" s="28"/>
      <c r="G41" s="28"/>
      <c r="H41" s="28"/>
      <c r="I41" s="28"/>
    </row>
    <row r="42" spans="2:19" ht="15" customHeight="1" x14ac:dyDescent="0.25">
      <c r="B42" s="1" t="s">
        <v>37</v>
      </c>
    </row>
    <row r="53" spans="2:2" x14ac:dyDescent="0.25">
      <c r="B53" s="1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806A9-0722-45FC-8620-8932A02C6333}">
  <dimension ref="B1:S53"/>
  <sheetViews>
    <sheetView workbookViewId="0">
      <selection sqref="A1:XFD1048576"/>
    </sheetView>
  </sheetViews>
  <sheetFormatPr defaultColWidth="15.88671875" defaultRowHeight="13.2" x14ac:dyDescent="0.25"/>
  <cols>
    <col min="1" max="1" width="5.88671875" style="2" customWidth="1"/>
    <col min="2" max="2" width="45.44140625" style="2" customWidth="1"/>
    <col min="3" max="3" width="17.44140625" style="2" customWidth="1"/>
    <col min="4" max="4" width="6.44140625" style="2" customWidth="1"/>
    <col min="5" max="16384" width="15.88671875" style="2"/>
  </cols>
  <sheetData>
    <row r="1" spans="2:19" x14ac:dyDescent="0.25">
      <c r="B1" s="1" t="s">
        <v>0</v>
      </c>
    </row>
    <row r="2" spans="2:19" x14ac:dyDescent="0.25">
      <c r="B2" s="1"/>
    </row>
    <row r="4" spans="2:19" x14ac:dyDescent="0.25">
      <c r="B4" s="15"/>
      <c r="C4" s="16" t="s">
        <v>43</v>
      </c>
      <c r="D4" s="16"/>
      <c r="E4" s="16" t="s">
        <v>1</v>
      </c>
      <c r="F4" s="16" t="s">
        <v>2</v>
      </c>
      <c r="G4" s="16" t="s">
        <v>3</v>
      </c>
      <c r="H4" s="25" t="s">
        <v>4</v>
      </c>
    </row>
    <row r="5" spans="2:19" x14ac:dyDescent="0.25">
      <c r="B5" s="17"/>
      <c r="C5" s="18" t="s">
        <v>6</v>
      </c>
      <c r="D5" s="19"/>
      <c r="E5" s="18" t="s">
        <v>6</v>
      </c>
      <c r="F5" s="18" t="s">
        <v>6</v>
      </c>
      <c r="G5" s="18" t="s">
        <v>6</v>
      </c>
      <c r="H5" s="19" t="s">
        <v>6</v>
      </c>
    </row>
    <row r="6" spans="2:19" x14ac:dyDescent="0.25">
      <c r="B6" s="3"/>
      <c r="C6" s="4"/>
      <c r="D6" s="4"/>
      <c r="E6" s="4"/>
      <c r="F6" s="4"/>
      <c r="G6" s="4"/>
      <c r="H6" s="20"/>
    </row>
    <row r="7" spans="2:19" x14ac:dyDescent="0.25">
      <c r="B7" s="5" t="s">
        <v>7</v>
      </c>
      <c r="C7" s="5">
        <v>7105.2</v>
      </c>
      <c r="D7" s="5"/>
      <c r="E7" s="5">
        <v>6233.5</v>
      </c>
      <c r="F7" s="5">
        <v>5065</v>
      </c>
      <c r="G7" s="5">
        <v>4912.1000000000004</v>
      </c>
      <c r="H7" s="21">
        <v>5134.2</v>
      </c>
      <c r="P7" s="26"/>
      <c r="Q7" s="26"/>
      <c r="R7" s="26"/>
      <c r="S7" s="26"/>
    </row>
    <row r="8" spans="2:19" x14ac:dyDescent="0.25">
      <c r="B8" s="5" t="s">
        <v>8</v>
      </c>
      <c r="C8" s="5">
        <v>16534780.600000001</v>
      </c>
      <c r="D8" s="5"/>
      <c r="E8" s="5">
        <v>15684458.9</v>
      </c>
      <c r="F8" s="5">
        <v>14942671.899999997</v>
      </c>
      <c r="G8" s="5">
        <v>14083014.1</v>
      </c>
      <c r="H8" s="21">
        <v>13677637.699999999</v>
      </c>
      <c r="P8" s="26"/>
      <c r="Q8" s="26"/>
      <c r="R8" s="26"/>
      <c r="S8" s="26"/>
    </row>
    <row r="9" spans="2:19" x14ac:dyDescent="0.25">
      <c r="B9" s="5" t="s">
        <v>9</v>
      </c>
      <c r="C9" s="5">
        <v>-10750.7</v>
      </c>
      <c r="D9" s="5"/>
      <c r="E9" s="5">
        <v>-21301.899999999998</v>
      </c>
      <c r="F9" s="5">
        <v>-21907.200000000001</v>
      </c>
      <c r="G9" s="5">
        <v>-22479.1</v>
      </c>
      <c r="H9" s="21">
        <v>-23124.9</v>
      </c>
      <c r="P9" s="26"/>
      <c r="Q9" s="26"/>
      <c r="R9" s="26"/>
      <c r="S9" s="26"/>
    </row>
    <row r="10" spans="2:19" x14ac:dyDescent="0.25">
      <c r="B10" s="5" t="s">
        <v>10</v>
      </c>
      <c r="C10" s="5">
        <v>216979.3</v>
      </c>
      <c r="D10" s="5"/>
      <c r="E10" s="5">
        <v>194317.7</v>
      </c>
      <c r="F10" s="5">
        <v>167669.1</v>
      </c>
      <c r="G10" s="5">
        <v>149190</v>
      </c>
      <c r="H10" s="21">
        <v>146718.79999999999</v>
      </c>
      <c r="P10" s="26"/>
      <c r="Q10" s="26"/>
      <c r="R10" s="26"/>
      <c r="S10" s="26"/>
    </row>
    <row r="11" spans="2:19" x14ac:dyDescent="0.25">
      <c r="B11" s="5" t="s">
        <v>11</v>
      </c>
      <c r="C11" s="5">
        <v>251567.49999999991</v>
      </c>
      <c r="D11" s="5"/>
      <c r="E11" s="5">
        <v>244717.5</v>
      </c>
      <c r="F11" s="5">
        <v>241477.8</v>
      </c>
      <c r="G11" s="5">
        <v>236282</v>
      </c>
      <c r="H11" s="21">
        <v>238095.4</v>
      </c>
      <c r="P11" s="26"/>
      <c r="Q11" s="26"/>
      <c r="R11" s="26"/>
      <c r="S11" s="26"/>
    </row>
    <row r="12" spans="2:19" x14ac:dyDescent="0.25">
      <c r="B12" s="5" t="s">
        <v>12</v>
      </c>
      <c r="C12" s="5">
        <v>7188</v>
      </c>
      <c r="D12" s="5"/>
      <c r="E12" s="5">
        <v>7219</v>
      </c>
      <c r="F12" s="5">
        <v>19139</v>
      </c>
      <c r="G12" s="5">
        <v>15313.2</v>
      </c>
      <c r="H12" s="21">
        <v>6713.1</v>
      </c>
      <c r="P12" s="26"/>
      <c r="Q12" s="26"/>
      <c r="R12" s="26"/>
      <c r="S12" s="26"/>
    </row>
    <row r="13" spans="2:19" x14ac:dyDescent="0.25">
      <c r="B13" s="6" t="s">
        <v>13</v>
      </c>
      <c r="C13" s="7">
        <f>SUM(C7:C12)</f>
        <v>17006869.900000002</v>
      </c>
      <c r="D13" s="5"/>
      <c r="E13" s="7">
        <f>SUM(E7:E12)</f>
        <v>16115644.699999999</v>
      </c>
      <c r="F13" s="7">
        <f t="shared" ref="F13:H13" si="0">SUM(F7:F12)</f>
        <v>15354115.599999998</v>
      </c>
      <c r="G13" s="7">
        <f t="shared" si="0"/>
        <v>14466232.299999999</v>
      </c>
      <c r="H13" s="22">
        <f t="shared" si="0"/>
        <v>14051174.299999999</v>
      </c>
      <c r="I13" s="26"/>
      <c r="P13" s="26"/>
      <c r="Q13" s="26"/>
      <c r="R13" s="26"/>
      <c r="S13" s="26"/>
    </row>
    <row r="14" spans="2:19" x14ac:dyDescent="0.25">
      <c r="B14" s="6" t="s">
        <v>14</v>
      </c>
      <c r="C14" s="7">
        <v>27216.7</v>
      </c>
      <c r="D14" s="8"/>
      <c r="E14" s="7">
        <v>27511.1</v>
      </c>
      <c r="F14" s="6">
        <v>45892</v>
      </c>
      <c r="G14" s="6">
        <v>65636.7</v>
      </c>
      <c r="H14" s="27">
        <v>66547.5</v>
      </c>
      <c r="P14" s="26"/>
      <c r="Q14" s="26"/>
      <c r="R14" s="26"/>
      <c r="S14" s="26"/>
    </row>
    <row r="15" spans="2:19" x14ac:dyDescent="0.25">
      <c r="B15" s="5" t="s">
        <v>42</v>
      </c>
      <c r="C15" s="5">
        <v>7010</v>
      </c>
      <c r="D15" s="5"/>
      <c r="E15" s="5">
        <v>8766.5</v>
      </c>
      <c r="F15" s="5">
        <v>9146.5</v>
      </c>
      <c r="G15" s="5">
        <v>168955.6</v>
      </c>
      <c r="H15" s="21">
        <v>9846.5</v>
      </c>
      <c r="P15" s="26"/>
      <c r="Q15" s="26"/>
      <c r="R15" s="26"/>
      <c r="S15" s="26"/>
    </row>
    <row r="16" spans="2:19" x14ac:dyDescent="0.25">
      <c r="B16" s="5" t="s">
        <v>16</v>
      </c>
      <c r="C16" s="5">
        <v>33670.9</v>
      </c>
      <c r="D16" s="5"/>
      <c r="E16" s="5">
        <v>30509.7</v>
      </c>
      <c r="F16" s="5">
        <v>21113.199999999997</v>
      </c>
      <c r="G16" s="5">
        <v>36351.199999999997</v>
      </c>
      <c r="H16" s="21">
        <v>30594.400000000001</v>
      </c>
      <c r="P16" s="26"/>
      <c r="Q16" s="26"/>
      <c r="R16" s="26"/>
      <c r="S16" s="26"/>
    </row>
    <row r="17" spans="2:19" x14ac:dyDescent="0.25">
      <c r="B17" s="5" t="s">
        <v>17</v>
      </c>
      <c r="C17" s="5">
        <v>288120.99999999994</v>
      </c>
      <c r="D17" s="5"/>
      <c r="E17" s="5">
        <v>262048.8</v>
      </c>
      <c r="F17" s="5">
        <v>274926.10000000003</v>
      </c>
      <c r="G17" s="5">
        <v>208848.2</v>
      </c>
      <c r="H17" s="21">
        <v>211425.7</v>
      </c>
      <c r="P17" s="26"/>
      <c r="Q17" s="26"/>
      <c r="R17" s="26"/>
      <c r="S17" s="26"/>
    </row>
    <row r="18" spans="2:19" x14ac:dyDescent="0.25">
      <c r="B18" s="5" t="s">
        <v>18</v>
      </c>
      <c r="C18" s="5">
        <v>685195.8000000004</v>
      </c>
      <c r="D18" s="5"/>
      <c r="E18" s="5">
        <v>776724.8</v>
      </c>
      <c r="F18" s="5">
        <v>892217.40000000037</v>
      </c>
      <c r="G18" s="5">
        <v>990622.6</v>
      </c>
      <c r="H18" s="21">
        <v>835631.4</v>
      </c>
      <c r="P18" s="26"/>
      <c r="Q18" s="26"/>
      <c r="R18" s="26"/>
      <c r="S18" s="26"/>
    </row>
    <row r="19" spans="2:19" x14ac:dyDescent="0.25">
      <c r="B19" s="6" t="s">
        <v>19</v>
      </c>
      <c r="C19" s="7">
        <f>SUM(C15:C18)</f>
        <v>1013997.7000000004</v>
      </c>
      <c r="D19" s="6"/>
      <c r="E19" s="7">
        <f>SUM(E15:E18)</f>
        <v>1078049.8</v>
      </c>
      <c r="F19" s="7">
        <f t="shared" ref="F19:H19" si="1">SUM(F15:F18)</f>
        <v>1197403.2000000004</v>
      </c>
      <c r="G19" s="7">
        <f t="shared" si="1"/>
        <v>1404777.6</v>
      </c>
      <c r="H19" s="22">
        <f t="shared" si="1"/>
        <v>1087498</v>
      </c>
      <c r="P19" s="26"/>
      <c r="Q19" s="26"/>
      <c r="R19" s="26"/>
      <c r="S19" s="26"/>
    </row>
    <row r="20" spans="2:19" x14ac:dyDescent="0.25">
      <c r="B20" s="5" t="s">
        <v>20</v>
      </c>
      <c r="C20" s="5">
        <v>-688718.89999999991</v>
      </c>
      <c r="D20" s="5"/>
      <c r="E20" s="5">
        <v>-659712.19999999995</v>
      </c>
      <c r="F20" s="5">
        <v>-710351.99999999965</v>
      </c>
      <c r="G20" s="5">
        <v>-687604.5</v>
      </c>
      <c r="H20" s="21">
        <v>-648422.30000000005</v>
      </c>
      <c r="P20" s="26"/>
      <c r="Q20" s="26"/>
      <c r="R20" s="26"/>
      <c r="S20" s="26"/>
    </row>
    <row r="21" spans="2:19" x14ac:dyDescent="0.25">
      <c r="B21" s="5" t="s">
        <v>21</v>
      </c>
      <c r="C21" s="5">
        <v>-182222.83999999997</v>
      </c>
      <c r="D21" s="5"/>
      <c r="E21" s="5">
        <v>-157199.9</v>
      </c>
      <c r="F21" s="5">
        <v>-174414.69999999998</v>
      </c>
      <c r="G21" s="5">
        <v>-165800.79999999999</v>
      </c>
      <c r="H21" s="21">
        <v>-178941.1</v>
      </c>
      <c r="P21" s="26"/>
      <c r="Q21" s="26"/>
      <c r="R21" s="26"/>
      <c r="S21" s="26"/>
    </row>
    <row r="22" spans="2:19" x14ac:dyDescent="0.25">
      <c r="B22" s="5" t="s">
        <v>22</v>
      </c>
      <c r="C22" s="5">
        <v>-6887.8999999999987</v>
      </c>
      <c r="D22" s="5"/>
      <c r="E22" s="5">
        <v>-7070.4</v>
      </c>
      <c r="F22" s="5">
        <v>-10331.4</v>
      </c>
      <c r="G22" s="5">
        <v>-3811.6</v>
      </c>
      <c r="H22" s="21">
        <v>-2728.1</v>
      </c>
      <c r="P22" s="26"/>
      <c r="Q22" s="26"/>
      <c r="R22" s="26"/>
      <c r="S22" s="26"/>
    </row>
    <row r="23" spans="2:19" x14ac:dyDescent="0.25">
      <c r="B23" s="6" t="s">
        <v>23</v>
      </c>
      <c r="C23" s="7">
        <f>SUM(C20:C22)</f>
        <v>-877829.6399999999</v>
      </c>
      <c r="D23" s="6"/>
      <c r="E23" s="7">
        <f>SUM(E20:E22)</f>
        <v>-823982.5</v>
      </c>
      <c r="F23" s="7">
        <f t="shared" ref="F23:H23" si="2">SUM(F20:F22)</f>
        <v>-895098.09999999963</v>
      </c>
      <c r="G23" s="7">
        <f t="shared" si="2"/>
        <v>-857216.9</v>
      </c>
      <c r="H23" s="22">
        <f t="shared" si="2"/>
        <v>-830091.5</v>
      </c>
      <c r="P23" s="26"/>
      <c r="Q23" s="26"/>
      <c r="R23" s="26"/>
      <c r="S23" s="26"/>
    </row>
    <row r="24" spans="2:19" x14ac:dyDescent="0.25">
      <c r="B24" s="8" t="s">
        <v>24</v>
      </c>
      <c r="C24" s="9">
        <f>C19+C23</f>
        <v>136168.06000000052</v>
      </c>
      <c r="D24" s="8"/>
      <c r="E24" s="9">
        <f>E19+E23</f>
        <v>254067.30000000005</v>
      </c>
      <c r="F24" s="9">
        <f t="shared" ref="F24:H24" si="3">F19+F23</f>
        <v>302305.10000000079</v>
      </c>
      <c r="G24" s="9">
        <f t="shared" si="3"/>
        <v>547560.70000000007</v>
      </c>
      <c r="H24" s="23">
        <f t="shared" si="3"/>
        <v>257406.5</v>
      </c>
      <c r="P24" s="26"/>
      <c r="Q24" s="26"/>
      <c r="R24" s="26"/>
      <c r="S24" s="26"/>
    </row>
    <row r="25" spans="2:19" x14ac:dyDescent="0.25">
      <c r="B25" s="5" t="s">
        <v>25</v>
      </c>
      <c r="C25" s="10">
        <v>-5592827.0999999996</v>
      </c>
      <c r="D25" s="5"/>
      <c r="E25" s="10">
        <v>-5414273.9000000004</v>
      </c>
      <c r="F25" s="5">
        <v>-5156211.7000000011</v>
      </c>
      <c r="G25" s="5">
        <v>-4850532.8</v>
      </c>
      <c r="H25" s="21">
        <v>-4646161.5999999996</v>
      </c>
      <c r="P25" s="26"/>
      <c r="Q25" s="26"/>
      <c r="R25" s="26"/>
      <c r="S25" s="26"/>
    </row>
    <row r="26" spans="2:19" x14ac:dyDescent="0.25">
      <c r="B26" s="5" t="s">
        <v>26</v>
      </c>
      <c r="C26" s="5">
        <v>-12027.1</v>
      </c>
      <c r="D26" s="5"/>
      <c r="E26" s="5">
        <v>-11301.5</v>
      </c>
      <c r="F26" s="5">
        <v>-12842.4</v>
      </c>
      <c r="G26" s="5">
        <v>-23656.1</v>
      </c>
      <c r="H26" s="21">
        <v>-23849.200000000001</v>
      </c>
      <c r="P26" s="26"/>
      <c r="Q26" s="26"/>
      <c r="R26" s="26"/>
      <c r="S26" s="26"/>
    </row>
    <row r="27" spans="2:19" x14ac:dyDescent="0.25">
      <c r="B27" s="5" t="s">
        <v>27</v>
      </c>
      <c r="C27" s="5">
        <v>-80797.3</v>
      </c>
      <c r="D27" s="5"/>
      <c r="E27" s="5">
        <v>-26502.3</v>
      </c>
      <c r="F27" s="5">
        <v>27206.800000000003</v>
      </c>
      <c r="G27" s="5">
        <v>-174608.3</v>
      </c>
      <c r="H27" s="21">
        <v>-51806</v>
      </c>
      <c r="P27" s="26"/>
      <c r="Q27" s="26"/>
      <c r="R27" s="26"/>
      <c r="S27" s="26"/>
    </row>
    <row r="28" spans="2:19" x14ac:dyDescent="0.25">
      <c r="B28" s="5" t="s">
        <v>28</v>
      </c>
      <c r="C28" s="5">
        <v>-6498866.200000002</v>
      </c>
      <c r="D28" s="5"/>
      <c r="E28" s="5">
        <v>-6311179.7999999998</v>
      </c>
      <c r="F28" s="5">
        <v>-6117122.6000000015</v>
      </c>
      <c r="G28" s="5">
        <v>-5904701.4000000004</v>
      </c>
      <c r="H28" s="21">
        <v>-5667903.2999999998</v>
      </c>
      <c r="P28" s="26"/>
      <c r="Q28" s="26"/>
      <c r="R28" s="26"/>
      <c r="S28" s="26"/>
    </row>
    <row r="29" spans="2:19" x14ac:dyDescent="0.25">
      <c r="B29" s="5" t="s">
        <v>29</v>
      </c>
      <c r="C29" s="5">
        <v>-67368.000000000015</v>
      </c>
      <c r="D29" s="5"/>
      <c r="E29" s="5">
        <v>-67000.7</v>
      </c>
      <c r="F29" s="5">
        <v>-64750.399999999994</v>
      </c>
      <c r="G29" s="5">
        <v>-75518.600000000006</v>
      </c>
      <c r="H29" s="21">
        <v>-76015.5</v>
      </c>
      <c r="P29" s="26"/>
      <c r="Q29" s="26"/>
      <c r="R29" s="26"/>
      <c r="S29" s="26"/>
    </row>
    <row r="30" spans="2:19" x14ac:dyDescent="0.25">
      <c r="B30" s="6" t="s">
        <v>30</v>
      </c>
      <c r="C30" s="7">
        <f>SUM(C25:C29)</f>
        <v>-12251885.700000001</v>
      </c>
      <c r="D30" s="6"/>
      <c r="E30" s="7">
        <f>SUM(E25:E29)</f>
        <v>-11830258.199999999</v>
      </c>
      <c r="F30" s="7">
        <f t="shared" ref="F30:H30" si="4">SUM(F25:F29)</f>
        <v>-11323720.300000003</v>
      </c>
      <c r="G30" s="7">
        <f t="shared" si="4"/>
        <v>-11029017.199999999</v>
      </c>
      <c r="H30" s="22">
        <f t="shared" si="4"/>
        <v>-10465735.6</v>
      </c>
      <c r="P30" s="26"/>
      <c r="Q30" s="26"/>
      <c r="R30" s="26"/>
      <c r="S30" s="26"/>
    </row>
    <row r="31" spans="2:19" x14ac:dyDescent="0.25">
      <c r="B31" s="5"/>
      <c r="C31" s="5"/>
      <c r="D31" s="5"/>
      <c r="E31" s="5"/>
      <c r="F31" s="5"/>
      <c r="G31" s="5"/>
      <c r="H31" s="21"/>
      <c r="P31" s="26"/>
      <c r="Q31" s="26"/>
      <c r="R31" s="26"/>
      <c r="S31" s="26"/>
    </row>
    <row r="32" spans="2:19" ht="13.8" thickBot="1" x14ac:dyDescent="0.3">
      <c r="B32" s="11" t="s">
        <v>31</v>
      </c>
      <c r="C32" s="12">
        <f>C13+C14+C24+C30</f>
        <v>4918368.9600000028</v>
      </c>
      <c r="D32" s="11"/>
      <c r="E32" s="12">
        <f>E13+E14+E24+E30</f>
        <v>4566964.9000000004</v>
      </c>
      <c r="F32" s="12">
        <f t="shared" ref="F32:H32" si="5">F13+F14+F24+F30</f>
        <v>4378592.3999999966</v>
      </c>
      <c r="G32" s="12">
        <f t="shared" si="5"/>
        <v>4050412.4999999981</v>
      </c>
      <c r="H32" s="24">
        <f t="shared" si="5"/>
        <v>3909392.6999999993</v>
      </c>
      <c r="P32" s="26"/>
      <c r="Q32" s="26"/>
      <c r="R32" s="26"/>
      <c r="S32" s="26"/>
    </row>
    <row r="33" spans="2:19" ht="15" customHeight="1" thickTop="1" x14ac:dyDescent="0.25">
      <c r="B33" s="5"/>
      <c r="C33" s="5"/>
      <c r="D33" s="5"/>
      <c r="E33" s="5"/>
      <c r="F33" s="5"/>
      <c r="G33" s="5"/>
      <c r="H33" s="21"/>
      <c r="P33" s="26"/>
      <c r="Q33" s="26"/>
      <c r="R33" s="26"/>
      <c r="S33" s="26"/>
    </row>
    <row r="34" spans="2:19" ht="15" customHeight="1" x14ac:dyDescent="0.25">
      <c r="B34" s="5" t="s">
        <v>32</v>
      </c>
      <c r="C34" s="5">
        <v>17.099999999999991</v>
      </c>
      <c r="D34" s="5"/>
      <c r="E34" s="5">
        <v>17.599999999999984</v>
      </c>
      <c r="F34" s="5">
        <v>18.3</v>
      </c>
      <c r="G34" s="5">
        <v>19</v>
      </c>
      <c r="H34" s="21">
        <v>20.3</v>
      </c>
      <c r="P34" s="26"/>
      <c r="Q34" s="26"/>
      <c r="R34" s="26"/>
      <c r="S34" s="26"/>
    </row>
    <row r="35" spans="2:19" ht="15" customHeight="1" x14ac:dyDescent="0.25">
      <c r="B35" s="5" t="s">
        <v>33</v>
      </c>
      <c r="C35" s="5">
        <v>935728.60000000009</v>
      </c>
      <c r="D35" s="5"/>
      <c r="E35" s="5">
        <v>729434.5</v>
      </c>
      <c r="F35" s="5">
        <v>645891.69999999995</v>
      </c>
      <c r="G35" s="5">
        <v>725507.89999999991</v>
      </c>
      <c r="H35" s="21">
        <v>640813.30000000005</v>
      </c>
      <c r="P35" s="26"/>
      <c r="Q35" s="26"/>
      <c r="R35" s="26"/>
      <c r="S35" s="26"/>
    </row>
    <row r="36" spans="2:19" ht="15" customHeight="1" x14ac:dyDescent="0.25">
      <c r="B36" s="5" t="s">
        <v>34</v>
      </c>
      <c r="C36" s="5">
        <v>8887.7000000000007</v>
      </c>
      <c r="D36" s="5"/>
      <c r="E36" s="5">
        <v>6414.9</v>
      </c>
      <c r="F36" s="5">
        <v>4396.5</v>
      </c>
      <c r="G36" s="5">
        <v>5423.1</v>
      </c>
      <c r="H36" s="21">
        <v>3254.2</v>
      </c>
      <c r="P36" s="26"/>
      <c r="Q36" s="26"/>
      <c r="R36" s="26"/>
      <c r="S36" s="26"/>
    </row>
    <row r="37" spans="2:19" ht="15" customHeight="1" x14ac:dyDescent="0.25">
      <c r="B37" s="5" t="s">
        <v>35</v>
      </c>
      <c r="C37" s="5">
        <v>3973735.5999999992</v>
      </c>
      <c r="D37" s="5"/>
      <c r="E37" s="5">
        <v>3831097.9</v>
      </c>
      <c r="F37" s="5">
        <v>3728285.899999999</v>
      </c>
      <c r="G37" s="5">
        <v>3319462.5</v>
      </c>
      <c r="H37" s="21">
        <v>3265305</v>
      </c>
      <c r="P37" s="26"/>
      <c r="Q37" s="26"/>
      <c r="R37" s="26"/>
      <c r="S37" s="26"/>
    </row>
    <row r="38" spans="2:19" ht="15" customHeight="1" x14ac:dyDescent="0.25">
      <c r="B38" s="5"/>
      <c r="C38" s="5"/>
      <c r="D38" s="5"/>
      <c r="E38" s="5"/>
      <c r="F38" s="5"/>
      <c r="G38" s="5"/>
      <c r="H38" s="21"/>
      <c r="P38" s="26"/>
      <c r="Q38" s="26"/>
      <c r="R38" s="26"/>
      <c r="S38" s="26"/>
    </row>
    <row r="39" spans="2:19" ht="15" customHeight="1" thickBot="1" x14ac:dyDescent="0.3">
      <c r="B39" s="13" t="s">
        <v>36</v>
      </c>
      <c r="C39" s="12">
        <f>SUM(C34:C37)</f>
        <v>4918368.9999999991</v>
      </c>
      <c r="D39" s="11"/>
      <c r="E39" s="12">
        <f>SUM(E34:E37)</f>
        <v>4566964.9000000004</v>
      </c>
      <c r="F39" s="12">
        <f t="shared" ref="F39:H39" si="6">SUM(F34:F37)</f>
        <v>4378592.3999999985</v>
      </c>
      <c r="G39" s="12">
        <f t="shared" si="6"/>
        <v>4050412.5</v>
      </c>
      <c r="H39" s="24">
        <f t="shared" si="6"/>
        <v>3909392.8</v>
      </c>
      <c r="P39" s="26"/>
      <c r="Q39" s="26"/>
      <c r="R39" s="26"/>
      <c r="S39" s="26"/>
    </row>
    <row r="40" spans="2:19" ht="15" customHeight="1" thickTop="1" x14ac:dyDescent="0.25"/>
    <row r="41" spans="2:19" x14ac:dyDescent="0.25">
      <c r="E41" s="28"/>
      <c r="F41" s="28"/>
      <c r="G41" s="28"/>
      <c r="H41" s="28"/>
      <c r="I41" s="28"/>
    </row>
    <row r="42" spans="2:19" ht="15" customHeight="1" x14ac:dyDescent="0.25">
      <c r="B42" s="1" t="s">
        <v>37</v>
      </c>
    </row>
    <row r="53" spans="2:2" x14ac:dyDescent="0.25">
      <c r="B53" s="14"/>
    </row>
  </sheetData>
  <pageMargins left="0.7" right="0.7" top="0.75" bottom="0.75" header="0.3" footer="0.3"/>
  <ignoredErrors>
    <ignoredError sqref="C19 E19:H19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B9156-806B-449A-8C2E-C94E6B54F9FB}">
  <dimension ref="B1:S53"/>
  <sheetViews>
    <sheetView topLeftCell="A18" workbookViewId="0">
      <selection sqref="A1:XFD1048576"/>
    </sheetView>
  </sheetViews>
  <sheetFormatPr defaultColWidth="15.88671875" defaultRowHeight="15" customHeight="1" x14ac:dyDescent="0.25"/>
  <cols>
    <col min="1" max="1" width="5.88671875" style="2" customWidth="1"/>
    <col min="2" max="2" width="45.44140625" style="2" customWidth="1"/>
    <col min="3" max="3" width="17.44140625" style="2" customWidth="1"/>
    <col min="4" max="4" width="6.44140625" style="2" customWidth="1"/>
    <col min="5" max="16384" width="15.88671875" style="2"/>
  </cols>
  <sheetData>
    <row r="1" spans="2:19" ht="13.2" x14ac:dyDescent="0.25">
      <c r="B1" s="1" t="s">
        <v>0</v>
      </c>
    </row>
    <row r="2" spans="2:19" ht="13.2" x14ac:dyDescent="0.25">
      <c r="B2" s="1"/>
    </row>
    <row r="4" spans="2:19" ht="13.2" x14ac:dyDescent="0.25">
      <c r="B4" s="15"/>
      <c r="C4" s="16" t="s">
        <v>1</v>
      </c>
      <c r="D4" s="16"/>
      <c r="E4" s="16" t="s">
        <v>2</v>
      </c>
      <c r="F4" s="16" t="s">
        <v>3</v>
      </c>
      <c r="G4" s="16" t="s">
        <v>4</v>
      </c>
      <c r="H4" s="25" t="s">
        <v>5</v>
      </c>
    </row>
    <row r="5" spans="2:19" ht="13.2" x14ac:dyDescent="0.25">
      <c r="B5" s="17"/>
      <c r="C5" s="18" t="s">
        <v>6</v>
      </c>
      <c r="D5" s="19"/>
      <c r="E5" s="18" t="s">
        <v>6</v>
      </c>
      <c r="F5" s="18" t="s">
        <v>6</v>
      </c>
      <c r="G5" s="18" t="s">
        <v>6</v>
      </c>
      <c r="H5" s="19" t="s">
        <v>6</v>
      </c>
    </row>
    <row r="6" spans="2:19" ht="13.2" x14ac:dyDescent="0.25">
      <c r="B6" s="3"/>
      <c r="C6" s="4"/>
      <c r="D6" s="4"/>
      <c r="E6" s="4"/>
      <c r="F6" s="4"/>
      <c r="G6" s="4"/>
      <c r="H6" s="20"/>
    </row>
    <row r="7" spans="2:19" ht="13.2" x14ac:dyDescent="0.25">
      <c r="B7" s="5" t="s">
        <v>7</v>
      </c>
      <c r="C7" s="5">
        <v>6233.5</v>
      </c>
      <c r="D7" s="5"/>
      <c r="E7" s="5">
        <v>5065</v>
      </c>
      <c r="F7" s="5">
        <v>4912.1000000000004</v>
      </c>
      <c r="G7" s="5">
        <v>5134.2</v>
      </c>
      <c r="H7" s="21">
        <v>4619.2</v>
      </c>
      <c r="P7" s="26"/>
      <c r="Q7" s="26"/>
      <c r="R7" s="26"/>
      <c r="S7" s="26"/>
    </row>
    <row r="8" spans="2:19" ht="13.2" x14ac:dyDescent="0.25">
      <c r="B8" s="5" t="s">
        <v>8</v>
      </c>
      <c r="C8" s="5">
        <v>15684458.9</v>
      </c>
      <c r="D8" s="5"/>
      <c r="E8" s="5">
        <v>14942671.899999997</v>
      </c>
      <c r="F8" s="5">
        <v>14083014.1</v>
      </c>
      <c r="G8" s="5">
        <v>13677637.699999999</v>
      </c>
      <c r="H8" s="21">
        <v>12718173.800000001</v>
      </c>
      <c r="P8" s="26"/>
      <c r="Q8" s="26"/>
      <c r="R8" s="26"/>
      <c r="S8" s="26"/>
    </row>
    <row r="9" spans="2:19" ht="13.2" x14ac:dyDescent="0.25">
      <c r="B9" s="5" t="s">
        <v>9</v>
      </c>
      <c r="C9" s="5">
        <v>-21301.899999999998</v>
      </c>
      <c r="D9" s="5"/>
      <c r="E9" s="5">
        <v>-21907.200000000001</v>
      </c>
      <c r="F9" s="5">
        <v>-22479.1</v>
      </c>
      <c r="G9" s="5">
        <v>-23124.9</v>
      </c>
      <c r="H9" s="21">
        <v>-23762.400000000001</v>
      </c>
      <c r="P9" s="26"/>
      <c r="Q9" s="26"/>
      <c r="R9" s="26"/>
      <c r="S9" s="26"/>
    </row>
    <row r="10" spans="2:19" ht="13.2" x14ac:dyDescent="0.25">
      <c r="B10" s="5" t="s">
        <v>10</v>
      </c>
      <c r="C10" s="5">
        <v>194317.7</v>
      </c>
      <c r="D10" s="5"/>
      <c r="E10" s="5">
        <v>167669.1</v>
      </c>
      <c r="F10" s="5">
        <v>149190</v>
      </c>
      <c r="G10" s="5">
        <v>146718.79999999999</v>
      </c>
      <c r="H10" s="21">
        <v>111804.5</v>
      </c>
      <c r="P10" s="26"/>
      <c r="Q10" s="26"/>
      <c r="R10" s="26"/>
      <c r="S10" s="26"/>
    </row>
    <row r="11" spans="2:19" ht="13.2" x14ac:dyDescent="0.25">
      <c r="B11" s="5" t="s">
        <v>11</v>
      </c>
      <c r="C11" s="5">
        <v>244717.5</v>
      </c>
      <c r="D11" s="5"/>
      <c r="E11" s="5">
        <v>241477.8</v>
      </c>
      <c r="F11" s="5">
        <v>236282</v>
      </c>
      <c r="G11" s="5">
        <v>238095.4</v>
      </c>
      <c r="H11" s="21">
        <v>229768.3</v>
      </c>
      <c r="P11" s="26"/>
      <c r="Q11" s="26"/>
      <c r="R11" s="26"/>
      <c r="S11" s="26"/>
    </row>
    <row r="12" spans="2:19" ht="13.2" x14ac:dyDescent="0.25">
      <c r="B12" s="5" t="s">
        <v>12</v>
      </c>
      <c r="C12" s="5">
        <v>7219</v>
      </c>
      <c r="D12" s="5"/>
      <c r="E12" s="5">
        <v>19139</v>
      </c>
      <c r="F12" s="5">
        <v>15313.2</v>
      </c>
      <c r="G12" s="5">
        <v>6713.1</v>
      </c>
      <c r="H12" s="21">
        <v>3299.1</v>
      </c>
      <c r="P12" s="26"/>
      <c r="Q12" s="26"/>
      <c r="R12" s="26"/>
      <c r="S12" s="26"/>
    </row>
    <row r="13" spans="2:19" ht="13.2" x14ac:dyDescent="0.25">
      <c r="B13" s="6" t="s">
        <v>13</v>
      </c>
      <c r="C13" s="7">
        <f>SUM(C7:C12)</f>
        <v>16115644.699999999</v>
      </c>
      <c r="D13" s="5"/>
      <c r="E13" s="7">
        <f t="shared" ref="E13:H13" si="0">SUM(E7:E12)</f>
        <v>15354115.599999998</v>
      </c>
      <c r="F13" s="7">
        <f t="shared" si="0"/>
        <v>14466232.299999999</v>
      </c>
      <c r="G13" s="7">
        <f t="shared" si="0"/>
        <v>14051174.299999999</v>
      </c>
      <c r="H13" s="7">
        <f t="shared" si="0"/>
        <v>13043902.5</v>
      </c>
      <c r="I13" s="26"/>
      <c r="P13" s="26"/>
      <c r="Q13" s="26"/>
      <c r="R13" s="26"/>
      <c r="S13" s="26"/>
    </row>
    <row r="14" spans="2:19" ht="13.2" x14ac:dyDescent="0.25">
      <c r="B14" s="6" t="s">
        <v>14</v>
      </c>
      <c r="C14" s="7">
        <v>27511.1</v>
      </c>
      <c r="D14" s="8"/>
      <c r="E14" s="6">
        <v>45892</v>
      </c>
      <c r="F14" s="6">
        <v>65636.7</v>
      </c>
      <c r="G14" s="6">
        <v>66547.5</v>
      </c>
      <c r="H14" s="22">
        <v>82250.100000000006</v>
      </c>
      <c r="P14" s="26"/>
      <c r="Q14" s="26"/>
      <c r="R14" s="26"/>
      <c r="S14" s="26"/>
    </row>
    <row r="15" spans="2:19" ht="13.2" x14ac:dyDescent="0.25">
      <c r="B15" s="5" t="s">
        <v>15</v>
      </c>
      <c r="C15" s="5">
        <v>8766.5</v>
      </c>
      <c r="D15" s="5"/>
      <c r="E15" s="5">
        <v>9146.5</v>
      </c>
      <c r="F15" s="5">
        <v>168955.6</v>
      </c>
      <c r="G15" s="5">
        <v>9846.5</v>
      </c>
      <c r="H15" s="21">
        <v>10161.4</v>
      </c>
      <c r="P15" s="26"/>
      <c r="Q15" s="26"/>
      <c r="R15" s="26"/>
      <c r="S15" s="26"/>
    </row>
    <row r="16" spans="2:19" ht="13.2" x14ac:dyDescent="0.25">
      <c r="B16" s="5" t="s">
        <v>16</v>
      </c>
      <c r="C16" s="5">
        <v>30509.7</v>
      </c>
      <c r="D16" s="5"/>
      <c r="E16" s="5">
        <v>21113.199999999997</v>
      </c>
      <c r="F16" s="5">
        <v>36351.199999999997</v>
      </c>
      <c r="G16" s="5">
        <v>30594.400000000001</v>
      </c>
      <c r="H16" s="21">
        <v>37569.199999999997</v>
      </c>
      <c r="P16" s="26"/>
      <c r="Q16" s="26"/>
      <c r="R16" s="26"/>
      <c r="S16" s="26"/>
    </row>
    <row r="17" spans="2:19" ht="13.2" x14ac:dyDescent="0.25">
      <c r="B17" s="5" t="s">
        <v>17</v>
      </c>
      <c r="C17" s="5">
        <v>262048.8</v>
      </c>
      <c r="D17" s="5"/>
      <c r="E17" s="5">
        <v>274926.10000000003</v>
      </c>
      <c r="F17" s="5">
        <v>208848.2</v>
      </c>
      <c r="G17" s="5">
        <v>211425.7</v>
      </c>
      <c r="H17" s="21">
        <v>204444.4</v>
      </c>
      <c r="P17" s="26"/>
      <c r="Q17" s="26"/>
      <c r="R17" s="26"/>
      <c r="S17" s="26"/>
    </row>
    <row r="18" spans="2:19" ht="13.2" x14ac:dyDescent="0.25">
      <c r="B18" s="5" t="s">
        <v>18</v>
      </c>
      <c r="C18" s="5">
        <v>776724.8</v>
      </c>
      <c r="D18" s="5"/>
      <c r="E18" s="5">
        <v>892217.40000000037</v>
      </c>
      <c r="F18" s="5">
        <v>990622.6</v>
      </c>
      <c r="G18" s="5">
        <v>835631.4</v>
      </c>
      <c r="H18" s="21">
        <v>733450.2</v>
      </c>
      <c r="P18" s="26"/>
      <c r="Q18" s="26"/>
      <c r="R18" s="26"/>
      <c r="S18" s="26"/>
    </row>
    <row r="19" spans="2:19" ht="13.2" x14ac:dyDescent="0.25">
      <c r="B19" s="6" t="s">
        <v>19</v>
      </c>
      <c r="C19" s="7">
        <f>SUM(C15:C18)</f>
        <v>1078049.8</v>
      </c>
      <c r="D19" s="6"/>
      <c r="E19" s="7">
        <f t="shared" ref="E19:H19" si="1">SUM(E15:E18)</f>
        <v>1197403.2000000004</v>
      </c>
      <c r="F19" s="7">
        <f t="shared" si="1"/>
        <v>1404777.6</v>
      </c>
      <c r="G19" s="7">
        <f t="shared" si="1"/>
        <v>1087498</v>
      </c>
      <c r="H19" s="7">
        <f t="shared" si="1"/>
        <v>985625.2</v>
      </c>
      <c r="P19" s="26"/>
      <c r="Q19" s="26"/>
      <c r="R19" s="26"/>
      <c r="S19" s="26"/>
    </row>
    <row r="20" spans="2:19" ht="13.2" x14ac:dyDescent="0.25">
      <c r="B20" s="5" t="s">
        <v>20</v>
      </c>
      <c r="C20" s="5">
        <v>-659712.19999999995</v>
      </c>
      <c r="D20" s="5"/>
      <c r="E20" s="5">
        <v>-710351.99999999965</v>
      </c>
      <c r="F20" s="5">
        <v>-687604.5</v>
      </c>
      <c r="G20" s="5">
        <v>-648422.30000000005</v>
      </c>
      <c r="H20" s="21">
        <v>-606345.5</v>
      </c>
      <c r="P20" s="26"/>
      <c r="Q20" s="26"/>
      <c r="R20" s="26"/>
      <c r="S20" s="26"/>
    </row>
    <row r="21" spans="2:19" ht="13.2" x14ac:dyDescent="0.25">
      <c r="B21" s="5" t="s">
        <v>21</v>
      </c>
      <c r="C21" s="5">
        <v>-157199.9</v>
      </c>
      <c r="D21" s="5"/>
      <c r="E21" s="5">
        <v>-174414.69999999998</v>
      </c>
      <c r="F21" s="5">
        <v>-165800.79999999999</v>
      </c>
      <c r="G21" s="5">
        <v>-178941.1</v>
      </c>
      <c r="H21" s="21">
        <v>-184941.1</v>
      </c>
      <c r="P21" s="26"/>
      <c r="Q21" s="26"/>
      <c r="R21" s="26"/>
      <c r="S21" s="26"/>
    </row>
    <row r="22" spans="2:19" ht="13.2" x14ac:dyDescent="0.25">
      <c r="B22" s="5" t="s">
        <v>22</v>
      </c>
      <c r="C22" s="5">
        <v>-7070.4</v>
      </c>
      <c r="D22" s="5"/>
      <c r="E22" s="5">
        <v>-10331.4</v>
      </c>
      <c r="F22" s="5">
        <v>-3811.6</v>
      </c>
      <c r="G22" s="5">
        <v>-2728.1</v>
      </c>
      <c r="H22" s="21">
        <v>-6229.3</v>
      </c>
      <c r="P22" s="26"/>
      <c r="Q22" s="26"/>
      <c r="R22" s="26"/>
      <c r="S22" s="26"/>
    </row>
    <row r="23" spans="2:19" ht="13.2" x14ac:dyDescent="0.25">
      <c r="B23" s="6" t="s">
        <v>23</v>
      </c>
      <c r="C23" s="7">
        <f>SUM(C20:C22)</f>
        <v>-823982.5</v>
      </c>
      <c r="D23" s="6"/>
      <c r="E23" s="7">
        <f t="shared" ref="E23:H23" si="2">SUM(E20:E22)</f>
        <v>-895098.09999999963</v>
      </c>
      <c r="F23" s="7">
        <f t="shared" si="2"/>
        <v>-857216.9</v>
      </c>
      <c r="G23" s="7">
        <f t="shared" si="2"/>
        <v>-830091.5</v>
      </c>
      <c r="H23" s="7">
        <f t="shared" si="2"/>
        <v>-797515.9</v>
      </c>
      <c r="P23" s="26"/>
      <c r="Q23" s="26"/>
      <c r="R23" s="26"/>
      <c r="S23" s="26"/>
    </row>
    <row r="24" spans="2:19" ht="13.2" x14ac:dyDescent="0.25">
      <c r="B24" s="8" t="s">
        <v>24</v>
      </c>
      <c r="C24" s="9">
        <f>C19+C23</f>
        <v>254067.30000000005</v>
      </c>
      <c r="D24" s="8"/>
      <c r="E24" s="9">
        <f t="shared" ref="E24:H24" si="3">E19+E23</f>
        <v>302305.10000000079</v>
      </c>
      <c r="F24" s="9">
        <f t="shared" si="3"/>
        <v>547560.70000000007</v>
      </c>
      <c r="G24" s="9">
        <f t="shared" si="3"/>
        <v>257406.5</v>
      </c>
      <c r="H24" s="9">
        <f t="shared" si="3"/>
        <v>188109.29999999993</v>
      </c>
      <c r="P24" s="26"/>
      <c r="Q24" s="26"/>
      <c r="R24" s="26"/>
      <c r="S24" s="26"/>
    </row>
    <row r="25" spans="2:19" ht="13.2" x14ac:dyDescent="0.25">
      <c r="B25" s="5" t="s">
        <v>25</v>
      </c>
      <c r="C25" s="10">
        <v>-5414273.9000000004</v>
      </c>
      <c r="D25" s="5"/>
      <c r="E25" s="5">
        <v>-5156211.7000000011</v>
      </c>
      <c r="F25" s="5">
        <v>-4850532.8</v>
      </c>
      <c r="G25" s="5">
        <v>-4646161.5999999996</v>
      </c>
      <c r="H25" s="21">
        <v>-4396367.5999999996</v>
      </c>
      <c r="P25" s="26"/>
      <c r="Q25" s="26"/>
      <c r="R25" s="26"/>
      <c r="S25" s="26"/>
    </row>
    <row r="26" spans="2:19" ht="13.2" x14ac:dyDescent="0.25">
      <c r="B26" s="5" t="s">
        <v>26</v>
      </c>
      <c r="C26" s="5">
        <v>-11301.5</v>
      </c>
      <c r="D26" s="5"/>
      <c r="E26" s="5">
        <v>-12842.4</v>
      </c>
      <c r="F26" s="5">
        <v>-23656.1</v>
      </c>
      <c r="G26" s="5">
        <v>-23849.200000000001</v>
      </c>
      <c r="H26" s="21">
        <v>-48276.9</v>
      </c>
      <c r="P26" s="26"/>
      <c r="Q26" s="26"/>
      <c r="R26" s="26"/>
      <c r="S26" s="26"/>
    </row>
    <row r="27" spans="2:19" ht="13.2" x14ac:dyDescent="0.25">
      <c r="B27" s="5" t="s">
        <v>27</v>
      </c>
      <c r="C27" s="5">
        <v>-26502.3</v>
      </c>
      <c r="D27" s="5"/>
      <c r="E27" s="5">
        <v>27206.800000000003</v>
      </c>
      <c r="F27" s="5">
        <v>-174608.3</v>
      </c>
      <c r="G27" s="5">
        <v>-51806</v>
      </c>
      <c r="H27" s="21">
        <v>-212716.7</v>
      </c>
      <c r="P27" s="26"/>
      <c r="Q27" s="26"/>
      <c r="R27" s="26"/>
      <c r="S27" s="26"/>
    </row>
    <row r="28" spans="2:19" ht="13.2" x14ac:dyDescent="0.25">
      <c r="B28" s="5" t="s">
        <v>28</v>
      </c>
      <c r="C28" s="5">
        <v>-6311179.7999999998</v>
      </c>
      <c r="D28" s="5"/>
      <c r="E28" s="5">
        <v>-6117122.6000000015</v>
      </c>
      <c r="F28" s="5">
        <v>-5904701.4000000004</v>
      </c>
      <c r="G28" s="5">
        <v>-5667903.2999999998</v>
      </c>
      <c r="H28" s="21">
        <v>-5297294.4000000004</v>
      </c>
      <c r="P28" s="26"/>
      <c r="Q28" s="26"/>
      <c r="R28" s="26"/>
      <c r="S28" s="26"/>
    </row>
    <row r="29" spans="2:19" ht="13.2" x14ac:dyDescent="0.25">
      <c r="B29" s="5" t="s">
        <v>29</v>
      </c>
      <c r="C29" s="5">
        <v>-67000.7</v>
      </c>
      <c r="D29" s="5"/>
      <c r="E29" s="5">
        <v>-64750.399999999994</v>
      </c>
      <c r="F29" s="5">
        <v>-75518.600000000006</v>
      </c>
      <c r="G29" s="5">
        <v>-76015.5</v>
      </c>
      <c r="H29" s="21">
        <v>-68829.3</v>
      </c>
      <c r="P29" s="26"/>
      <c r="Q29" s="26"/>
      <c r="R29" s="26"/>
      <c r="S29" s="26"/>
    </row>
    <row r="30" spans="2:19" ht="13.2" x14ac:dyDescent="0.25">
      <c r="B30" s="6" t="s">
        <v>30</v>
      </c>
      <c r="C30" s="7">
        <f>SUM(C25:C29)</f>
        <v>-11830258.199999999</v>
      </c>
      <c r="D30" s="6"/>
      <c r="E30" s="7">
        <f t="shared" ref="E30:H30" si="4">SUM(E25:E29)</f>
        <v>-11323720.300000003</v>
      </c>
      <c r="F30" s="7">
        <f t="shared" si="4"/>
        <v>-11029017.199999999</v>
      </c>
      <c r="G30" s="7">
        <f t="shared" si="4"/>
        <v>-10465735.6</v>
      </c>
      <c r="H30" s="7">
        <f t="shared" si="4"/>
        <v>-10023484.900000002</v>
      </c>
      <c r="P30" s="26"/>
      <c r="Q30" s="26"/>
      <c r="R30" s="26"/>
      <c r="S30" s="26"/>
    </row>
    <row r="31" spans="2:19" ht="13.2" x14ac:dyDescent="0.25">
      <c r="B31" s="5"/>
      <c r="C31" s="5"/>
      <c r="D31" s="5"/>
      <c r="E31" s="5"/>
      <c r="F31" s="5"/>
      <c r="G31" s="5"/>
      <c r="H31" s="21"/>
      <c r="P31" s="26"/>
      <c r="Q31" s="26"/>
      <c r="R31" s="26"/>
      <c r="S31" s="26"/>
    </row>
    <row r="32" spans="2:19" ht="13.8" thickBot="1" x14ac:dyDescent="0.3">
      <c r="B32" s="11" t="s">
        <v>31</v>
      </c>
      <c r="C32" s="12">
        <f>C13+C14+C24+C30</f>
        <v>4566964.9000000004</v>
      </c>
      <c r="D32" s="11"/>
      <c r="E32" s="12">
        <f t="shared" ref="E32:H32" si="5">E13+E14+E24+E30</f>
        <v>4378592.3999999966</v>
      </c>
      <c r="F32" s="12">
        <f t="shared" si="5"/>
        <v>4050412.4999999981</v>
      </c>
      <c r="G32" s="12">
        <f t="shared" si="5"/>
        <v>3909392.6999999993</v>
      </c>
      <c r="H32" s="12">
        <f t="shared" si="5"/>
        <v>3290776.9999999981</v>
      </c>
      <c r="P32" s="26"/>
      <c r="Q32" s="26"/>
      <c r="R32" s="26"/>
      <c r="S32" s="26"/>
    </row>
    <row r="33" spans="2:19" ht="15" customHeight="1" thickTop="1" x14ac:dyDescent="0.25">
      <c r="B33" s="5"/>
      <c r="C33" s="5"/>
      <c r="D33" s="5"/>
      <c r="E33" s="5"/>
      <c r="F33" s="5"/>
      <c r="G33" s="5"/>
      <c r="H33" s="21"/>
      <c r="P33" s="26"/>
      <c r="Q33" s="26"/>
      <c r="R33" s="26"/>
      <c r="S33" s="26"/>
    </row>
    <row r="34" spans="2:19" ht="15" customHeight="1" x14ac:dyDescent="0.25">
      <c r="B34" s="5" t="s">
        <v>32</v>
      </c>
      <c r="C34" s="5">
        <v>17.599999999999984</v>
      </c>
      <c r="D34" s="5"/>
      <c r="E34" s="5">
        <v>18.3</v>
      </c>
      <c r="F34" s="5">
        <v>19</v>
      </c>
      <c r="G34" s="5">
        <v>20.3</v>
      </c>
      <c r="H34" s="21">
        <v>21.500000000000011</v>
      </c>
      <c r="P34" s="26"/>
      <c r="Q34" s="26"/>
      <c r="R34" s="26"/>
      <c r="S34" s="26"/>
    </row>
    <row r="35" spans="2:19" ht="15" customHeight="1" x14ac:dyDescent="0.25">
      <c r="B35" s="5" t="s">
        <v>33</v>
      </c>
      <c r="C35" s="5">
        <v>729434.5</v>
      </c>
      <c r="D35" s="5"/>
      <c r="E35" s="5">
        <v>645891.69999999995</v>
      </c>
      <c r="F35" s="5">
        <v>725507.89999999991</v>
      </c>
      <c r="G35" s="5">
        <v>640813.30000000005</v>
      </c>
      <c r="H35" s="21">
        <v>444326.10000000003</v>
      </c>
      <c r="P35" s="26"/>
      <c r="Q35" s="26"/>
      <c r="R35" s="26"/>
      <c r="S35" s="26"/>
    </row>
    <row r="36" spans="2:19" ht="15" customHeight="1" x14ac:dyDescent="0.25">
      <c r="B36" s="5" t="s">
        <v>34</v>
      </c>
      <c r="C36" s="5">
        <v>6414.9</v>
      </c>
      <c r="D36" s="5"/>
      <c r="E36" s="5">
        <v>4396.5</v>
      </c>
      <c r="F36" s="5">
        <v>5423.1</v>
      </c>
      <c r="G36" s="5">
        <v>3254.2</v>
      </c>
      <c r="H36" s="21">
        <v>5666.2999999999993</v>
      </c>
      <c r="P36" s="26"/>
      <c r="Q36" s="26"/>
      <c r="R36" s="26"/>
      <c r="S36" s="26"/>
    </row>
    <row r="37" spans="2:19" ht="15" customHeight="1" x14ac:dyDescent="0.25">
      <c r="B37" s="5" t="s">
        <v>35</v>
      </c>
      <c r="C37" s="5">
        <v>3831097.9</v>
      </c>
      <c r="D37" s="5"/>
      <c r="E37" s="5">
        <v>3728285.899999999</v>
      </c>
      <c r="F37" s="5">
        <v>3319462.5</v>
      </c>
      <c r="G37" s="5">
        <v>3265305</v>
      </c>
      <c r="H37" s="21">
        <v>2840763.1</v>
      </c>
      <c r="P37" s="26"/>
      <c r="Q37" s="26"/>
      <c r="R37" s="26"/>
      <c r="S37" s="26"/>
    </row>
    <row r="38" spans="2:19" ht="15" customHeight="1" x14ac:dyDescent="0.25">
      <c r="B38" s="5"/>
      <c r="C38" s="5"/>
      <c r="D38" s="5"/>
      <c r="E38" s="5"/>
      <c r="F38" s="5"/>
      <c r="G38" s="5"/>
      <c r="H38" s="21"/>
      <c r="P38" s="26"/>
      <c r="Q38" s="26"/>
      <c r="R38" s="26"/>
      <c r="S38" s="26"/>
    </row>
    <row r="39" spans="2:19" ht="15" customHeight="1" thickBot="1" x14ac:dyDescent="0.3">
      <c r="B39" s="13" t="s">
        <v>36</v>
      </c>
      <c r="C39" s="12">
        <f>SUM(C34:C37)</f>
        <v>4566964.9000000004</v>
      </c>
      <c r="D39" s="11"/>
      <c r="E39" s="12">
        <f t="shared" ref="E39:H39" si="6">SUM(E34:E37)</f>
        <v>4378592.3999999985</v>
      </c>
      <c r="F39" s="12">
        <f t="shared" si="6"/>
        <v>4050412.5</v>
      </c>
      <c r="G39" s="12">
        <f t="shared" si="6"/>
        <v>3909392.8</v>
      </c>
      <c r="H39" s="12">
        <f t="shared" si="6"/>
        <v>3290777</v>
      </c>
      <c r="P39" s="26"/>
      <c r="Q39" s="26"/>
      <c r="R39" s="26"/>
      <c r="S39" s="26"/>
    </row>
    <row r="40" spans="2:19" ht="15" customHeight="1" thickTop="1" x14ac:dyDescent="0.25"/>
    <row r="42" spans="2:19" ht="15" customHeight="1" x14ac:dyDescent="0.25">
      <c r="B42" s="1" t="s">
        <v>37</v>
      </c>
    </row>
    <row r="45" spans="2:19" ht="13.2" x14ac:dyDescent="0.25">
      <c r="B45" s="2" t="s">
        <v>38</v>
      </c>
    </row>
    <row r="46" spans="2:19" ht="13.2" x14ac:dyDescent="0.25"/>
    <row r="47" spans="2:19" ht="13.2" x14ac:dyDescent="0.25"/>
    <row r="48" spans="2:19" ht="13.2" x14ac:dyDescent="0.25"/>
    <row r="49" spans="2:2" ht="13.2" x14ac:dyDescent="0.25"/>
    <row r="50" spans="2:2" ht="13.2" x14ac:dyDescent="0.25"/>
    <row r="51" spans="2:2" ht="13.2" x14ac:dyDescent="0.25"/>
    <row r="52" spans="2:2" ht="13.2" x14ac:dyDescent="0.25"/>
    <row r="53" spans="2:2" ht="13.2" x14ac:dyDescent="0.25">
      <c r="B53" s="14"/>
    </row>
  </sheetData>
  <pageMargins left="0.7" right="0.7" top="0.75" bottom="0.75" header="0.3" footer="0.3"/>
  <ignoredErrors>
    <ignoredError sqref="C19 E19:H19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3"/>
  <sheetViews>
    <sheetView topLeftCell="A28" workbookViewId="0">
      <selection sqref="A1:XFD1048576"/>
    </sheetView>
  </sheetViews>
  <sheetFormatPr defaultColWidth="15.88671875" defaultRowHeight="15" customHeight="1" x14ac:dyDescent="0.25"/>
  <cols>
    <col min="1" max="1" width="5.88671875" style="2" customWidth="1"/>
    <col min="2" max="2" width="45.44140625" style="2" customWidth="1"/>
    <col min="3" max="3" width="17.44140625" style="2" customWidth="1"/>
    <col min="4" max="4" width="6.44140625" style="2" customWidth="1"/>
    <col min="5" max="16384" width="15.88671875" style="2"/>
  </cols>
  <sheetData>
    <row r="1" spans="2:9" ht="13.2" x14ac:dyDescent="0.25">
      <c r="B1" s="1" t="s">
        <v>0</v>
      </c>
    </row>
    <row r="2" spans="2:9" ht="13.2" x14ac:dyDescent="0.25">
      <c r="B2" s="1"/>
    </row>
    <row r="4" spans="2:9" ht="13.2" x14ac:dyDescent="0.25">
      <c r="B4" s="15"/>
      <c r="C4" s="16" t="s">
        <v>2</v>
      </c>
      <c r="D4" s="16"/>
      <c r="E4" s="16" t="s">
        <v>3</v>
      </c>
      <c r="F4" s="16" t="s">
        <v>4</v>
      </c>
      <c r="G4" s="16" t="s">
        <v>5</v>
      </c>
      <c r="H4" s="25" t="s">
        <v>39</v>
      </c>
    </row>
    <row r="5" spans="2:9" ht="13.2" x14ac:dyDescent="0.25">
      <c r="B5" s="17"/>
      <c r="C5" s="18" t="s">
        <v>6</v>
      </c>
      <c r="D5" s="19"/>
      <c r="E5" s="18" t="s">
        <v>6</v>
      </c>
      <c r="F5" s="18" t="s">
        <v>6</v>
      </c>
      <c r="G5" s="18" t="s">
        <v>6</v>
      </c>
      <c r="H5" s="19" t="s">
        <v>6</v>
      </c>
    </row>
    <row r="6" spans="2:9" ht="13.2" x14ac:dyDescent="0.25">
      <c r="B6" s="3"/>
      <c r="C6" s="4"/>
      <c r="D6" s="4"/>
      <c r="E6" s="4"/>
      <c r="F6" s="4"/>
      <c r="G6" s="4"/>
      <c r="H6" s="20"/>
    </row>
    <row r="7" spans="2:9" ht="13.2" x14ac:dyDescent="0.25">
      <c r="B7" s="5" t="s">
        <v>7</v>
      </c>
      <c r="C7" s="5">
        <v>5065</v>
      </c>
      <c r="D7" s="5"/>
      <c r="E7" s="5">
        <v>4912.1000000000004</v>
      </c>
      <c r="F7" s="5">
        <v>5134.2</v>
      </c>
      <c r="G7" s="5">
        <v>4619.2</v>
      </c>
      <c r="H7" s="21">
        <v>3132.6</v>
      </c>
    </row>
    <row r="8" spans="2:9" ht="13.2" x14ac:dyDescent="0.25">
      <c r="B8" s="5" t="s">
        <v>8</v>
      </c>
      <c r="C8" s="5">
        <v>14942671.899999997</v>
      </c>
      <c r="D8" s="5"/>
      <c r="E8" s="5">
        <v>14083014.1</v>
      </c>
      <c r="F8" s="5">
        <v>13677637.699999999</v>
      </c>
      <c r="G8" s="5">
        <v>12718173.800000001</v>
      </c>
      <c r="H8" s="21">
        <v>11969544.1</v>
      </c>
    </row>
    <row r="9" spans="2:9" ht="13.2" x14ac:dyDescent="0.25">
      <c r="B9" s="5" t="s">
        <v>9</v>
      </c>
      <c r="C9" s="5">
        <v>-21907.200000000001</v>
      </c>
      <c r="D9" s="5"/>
      <c r="E9" s="5">
        <v>-22479.1</v>
      </c>
      <c r="F9" s="5">
        <v>-23124.9</v>
      </c>
      <c r="G9" s="5">
        <v>-23762.400000000001</v>
      </c>
      <c r="H9" s="21">
        <v>-24408.5</v>
      </c>
    </row>
    <row r="10" spans="2:9" ht="13.2" x14ac:dyDescent="0.25">
      <c r="B10" s="5" t="s">
        <v>10</v>
      </c>
      <c r="C10" s="5">
        <v>167669.1</v>
      </c>
      <c r="D10" s="5"/>
      <c r="E10" s="5">
        <v>149190</v>
      </c>
      <c r="F10" s="5">
        <v>146718.79999999999</v>
      </c>
      <c r="G10" s="5">
        <v>111804.5</v>
      </c>
      <c r="H10" s="21">
        <v>127206.2</v>
      </c>
    </row>
    <row r="11" spans="2:9" ht="13.2" x14ac:dyDescent="0.25">
      <c r="B11" s="5" t="s">
        <v>11</v>
      </c>
      <c r="C11" s="5">
        <v>241477.8</v>
      </c>
      <c r="D11" s="5"/>
      <c r="E11" s="5">
        <v>236282</v>
      </c>
      <c r="F11" s="5">
        <v>238095.4</v>
      </c>
      <c r="G11" s="5">
        <v>229768.3</v>
      </c>
      <c r="H11" s="21">
        <v>248555.2</v>
      </c>
    </row>
    <row r="12" spans="2:9" ht="13.2" x14ac:dyDescent="0.25">
      <c r="B12" s="5" t="s">
        <v>12</v>
      </c>
      <c r="C12" s="5">
        <v>19139</v>
      </c>
      <c r="D12" s="5"/>
      <c r="E12" s="5">
        <v>15313.2</v>
      </c>
      <c r="F12" s="5">
        <v>6713.1</v>
      </c>
      <c r="G12" s="5">
        <v>3299.1</v>
      </c>
      <c r="H12" s="21">
        <v>6736.7999999999993</v>
      </c>
    </row>
    <row r="13" spans="2:9" ht="13.2" x14ac:dyDescent="0.25">
      <c r="B13" s="6" t="s">
        <v>13</v>
      </c>
      <c r="C13" s="7">
        <f>SUM(C7:C12)</f>
        <v>15354115.599999998</v>
      </c>
      <c r="D13" s="5"/>
      <c r="E13" s="6">
        <f>SUM(E7:E12)</f>
        <v>14466232.299999999</v>
      </c>
      <c r="F13" s="6">
        <f>SUM(F7:F12)</f>
        <v>14051174.299999999</v>
      </c>
      <c r="G13" s="6">
        <f>SUM(G7:G12)</f>
        <v>13043902.5</v>
      </c>
      <c r="H13" s="22">
        <f>SUM(H7:H12)</f>
        <v>12330766.399999999</v>
      </c>
      <c r="I13" s="26"/>
    </row>
    <row r="14" spans="2:9" ht="13.2" x14ac:dyDescent="0.25">
      <c r="B14" s="6" t="s">
        <v>14</v>
      </c>
      <c r="C14" s="7">
        <v>45892</v>
      </c>
      <c r="D14" s="8"/>
      <c r="E14" s="6">
        <v>65636.7</v>
      </c>
      <c r="F14" s="6" t="e">
        <f>#REF!</f>
        <v>#REF!</v>
      </c>
      <c r="G14" s="6" t="e">
        <f>#REF!</f>
        <v>#REF!</v>
      </c>
      <c r="H14" s="22" t="e">
        <f>#REF!</f>
        <v>#REF!</v>
      </c>
    </row>
    <row r="15" spans="2:9" ht="13.2" x14ac:dyDescent="0.25">
      <c r="B15" s="5" t="s">
        <v>15</v>
      </c>
      <c r="C15" s="5">
        <v>9146.5</v>
      </c>
      <c r="D15" s="5"/>
      <c r="E15" s="5">
        <v>168955.6</v>
      </c>
      <c r="F15" s="5">
        <v>9846.5</v>
      </c>
      <c r="G15" s="5">
        <v>10161.4</v>
      </c>
      <c r="H15" s="21">
        <v>5696.6</v>
      </c>
    </row>
    <row r="16" spans="2:9" ht="13.2" x14ac:dyDescent="0.25">
      <c r="B16" s="5" t="s">
        <v>16</v>
      </c>
      <c r="C16" s="5">
        <v>21113.199999999997</v>
      </c>
      <c r="D16" s="5"/>
      <c r="E16" s="5">
        <v>36351.199999999997</v>
      </c>
      <c r="F16" s="5">
        <v>30594.400000000001</v>
      </c>
      <c r="G16" s="5">
        <v>37569.199999999997</v>
      </c>
      <c r="H16" s="21">
        <v>41559.199999999997</v>
      </c>
    </row>
    <row r="17" spans="2:8" ht="13.2" x14ac:dyDescent="0.25">
      <c r="B17" s="5" t="s">
        <v>17</v>
      </c>
      <c r="C17" s="5">
        <v>274926.10000000003</v>
      </c>
      <c r="D17" s="5"/>
      <c r="E17" s="5">
        <v>208848.2</v>
      </c>
      <c r="F17" s="5">
        <v>211425.7</v>
      </c>
      <c r="G17" s="5">
        <v>204444.4</v>
      </c>
      <c r="H17" s="21">
        <v>190494.5</v>
      </c>
    </row>
    <row r="18" spans="2:8" ht="13.2" x14ac:dyDescent="0.25">
      <c r="B18" s="5" t="s">
        <v>18</v>
      </c>
      <c r="C18" s="5">
        <v>892217.40000000037</v>
      </c>
      <c r="D18" s="5"/>
      <c r="E18" s="5">
        <v>990622.6</v>
      </c>
      <c r="F18" s="5">
        <v>835631.4</v>
      </c>
      <c r="G18" s="5">
        <v>733450.2</v>
      </c>
      <c r="H18" s="21">
        <v>660164.80000000005</v>
      </c>
    </row>
    <row r="19" spans="2:8" ht="13.2" x14ac:dyDescent="0.25">
      <c r="B19" s="6" t="s">
        <v>19</v>
      </c>
      <c r="C19" s="7">
        <f>SUM(C15:C18)</f>
        <v>1197403.2000000004</v>
      </c>
      <c r="D19" s="6"/>
      <c r="E19" s="6">
        <f>SUM(E15:E18)</f>
        <v>1404777.6</v>
      </c>
      <c r="F19" s="6">
        <f>SUM(F15:F18)</f>
        <v>1087498</v>
      </c>
      <c r="G19" s="6">
        <f>SUM(G15:G18)</f>
        <v>985625.2</v>
      </c>
      <c r="H19" s="22">
        <f>SUM(H15:H18)</f>
        <v>897915.10000000009</v>
      </c>
    </row>
    <row r="20" spans="2:8" ht="13.2" x14ac:dyDescent="0.25">
      <c r="B20" s="5" t="s">
        <v>20</v>
      </c>
      <c r="C20" s="5">
        <v>-710351.99999999965</v>
      </c>
      <c r="D20" s="5"/>
      <c r="E20" s="5">
        <v>-687604.5</v>
      </c>
      <c r="F20" s="5">
        <v>-648422.30000000005</v>
      </c>
      <c r="G20" s="5">
        <v>-606345.5</v>
      </c>
      <c r="H20" s="21">
        <v>-596285</v>
      </c>
    </row>
    <row r="21" spans="2:8" ht="13.2" x14ac:dyDescent="0.25">
      <c r="B21" s="5" t="s">
        <v>21</v>
      </c>
      <c r="C21" s="5">
        <v>-174414.69999999998</v>
      </c>
      <c r="D21" s="5"/>
      <c r="E21" s="5">
        <v>-165800.79999999999</v>
      </c>
      <c r="F21" s="5">
        <v>-178941.1</v>
      </c>
      <c r="G21" s="5">
        <v>-184941.1</v>
      </c>
      <c r="H21" s="21">
        <v>-147944.9</v>
      </c>
    </row>
    <row r="22" spans="2:8" ht="13.2" x14ac:dyDescent="0.25">
      <c r="B22" s="5" t="s">
        <v>22</v>
      </c>
      <c r="C22" s="5">
        <v>-10331.4</v>
      </c>
      <c r="D22" s="5"/>
      <c r="E22" s="5">
        <v>-3811.6</v>
      </c>
      <c r="F22" s="5">
        <v>-2728.1</v>
      </c>
      <c r="G22" s="5">
        <v>-6229.3</v>
      </c>
      <c r="H22" s="21">
        <v>-3986.1</v>
      </c>
    </row>
    <row r="23" spans="2:8" ht="13.2" x14ac:dyDescent="0.25">
      <c r="B23" s="6" t="s">
        <v>23</v>
      </c>
      <c r="C23" s="7">
        <f>SUM(C20:C22)</f>
        <v>-895098.09999999963</v>
      </c>
      <c r="D23" s="6"/>
      <c r="E23" s="7">
        <f>SUM(E20:E22)</f>
        <v>-857216.9</v>
      </c>
      <c r="F23" s="7">
        <f>SUM(F20:F22)</f>
        <v>-830091.5</v>
      </c>
      <c r="G23" s="7">
        <f>SUM(G20:G22)</f>
        <v>-797515.9</v>
      </c>
      <c r="H23" s="22">
        <f>SUM(H20:H22)</f>
        <v>-748216</v>
      </c>
    </row>
    <row r="24" spans="2:8" ht="13.2" x14ac:dyDescent="0.25">
      <c r="B24" s="8" t="s">
        <v>24</v>
      </c>
      <c r="C24" s="9">
        <f>C19+C23</f>
        <v>302305.10000000079</v>
      </c>
      <c r="D24" s="8"/>
      <c r="E24" s="8">
        <f>E19+E23</f>
        <v>547560.70000000007</v>
      </c>
      <c r="F24" s="8">
        <f>F19+F23</f>
        <v>257406.5</v>
      </c>
      <c r="G24" s="8">
        <f>G19+G23</f>
        <v>188109.29999999993</v>
      </c>
      <c r="H24" s="23">
        <f>+H19+H23</f>
        <v>149699.10000000009</v>
      </c>
    </row>
    <row r="25" spans="2:8" ht="13.2" x14ac:dyDescent="0.25">
      <c r="B25" s="5" t="s">
        <v>25</v>
      </c>
      <c r="C25" s="10">
        <v>-5156211.7000000011</v>
      </c>
      <c r="D25" s="5"/>
      <c r="E25" s="5">
        <v>-4850532.8</v>
      </c>
      <c r="F25" s="5">
        <v>-4646161.5999999996</v>
      </c>
      <c r="G25" s="5">
        <v>-4396367.5999999996</v>
      </c>
      <c r="H25" s="21">
        <v>-4125923.8</v>
      </c>
    </row>
    <row r="26" spans="2:8" ht="13.2" x14ac:dyDescent="0.25">
      <c r="B26" s="5" t="s">
        <v>26</v>
      </c>
      <c r="C26" s="5">
        <v>-12842.4</v>
      </c>
      <c r="D26" s="5"/>
      <c r="E26" s="5">
        <v>-23656.1</v>
      </c>
      <c r="F26" s="5">
        <v>-23849.200000000001</v>
      </c>
      <c r="G26" s="5">
        <v>-48276.9</v>
      </c>
      <c r="H26" s="21">
        <v>-155220</v>
      </c>
    </row>
    <row r="27" spans="2:8" ht="13.2" x14ac:dyDescent="0.25">
      <c r="B27" s="5" t="s">
        <v>27</v>
      </c>
      <c r="C27" s="5">
        <v>27206.800000000003</v>
      </c>
      <c r="D27" s="5"/>
      <c r="E27" s="5">
        <v>-174608.3</v>
      </c>
      <c r="F27" s="5">
        <v>-51806</v>
      </c>
      <c r="G27" s="5">
        <v>-212716.7</v>
      </c>
      <c r="H27" s="21">
        <v>-17110.3</v>
      </c>
    </row>
    <row r="28" spans="2:8" ht="13.2" x14ac:dyDescent="0.25">
      <c r="B28" s="5" t="s">
        <v>28</v>
      </c>
      <c r="C28" s="5">
        <v>-6117122.6000000015</v>
      </c>
      <c r="D28" s="5"/>
      <c r="E28" s="5">
        <v>-5904701.4000000004</v>
      </c>
      <c r="F28" s="5">
        <v>-5667903.2999999998</v>
      </c>
      <c r="G28" s="5">
        <v>-5297294.4000000004</v>
      </c>
      <c r="H28" s="21">
        <v>-5051391.2</v>
      </c>
    </row>
    <row r="29" spans="2:8" ht="13.2" x14ac:dyDescent="0.25">
      <c r="B29" s="5" t="s">
        <v>29</v>
      </c>
      <c r="C29" s="5">
        <v>-64750.399999999994</v>
      </c>
      <c r="D29" s="5"/>
      <c r="E29" s="5">
        <v>-75518.600000000006</v>
      </c>
      <c r="F29" s="5">
        <v>-76015.5</v>
      </c>
      <c r="G29" s="5">
        <v>-68829.3</v>
      </c>
      <c r="H29" s="21">
        <v>-62644.5</v>
      </c>
    </row>
    <row r="30" spans="2:8" ht="13.2" x14ac:dyDescent="0.25">
      <c r="B30" s="6" t="s">
        <v>30</v>
      </c>
      <c r="C30" s="7">
        <f>SUM(C25:C29)</f>
        <v>-11323720.300000003</v>
      </c>
      <c r="D30" s="6"/>
      <c r="E30" s="6">
        <f>SUM(E25:E29)</f>
        <v>-11029017.199999999</v>
      </c>
      <c r="F30" s="6">
        <f>SUM(F25:F29)</f>
        <v>-10465735.6</v>
      </c>
      <c r="G30" s="6">
        <f>SUM(G25:G29)</f>
        <v>-10023484.900000002</v>
      </c>
      <c r="H30" s="22">
        <f>SUM(H25:H29)</f>
        <v>-9412289.8000000007</v>
      </c>
    </row>
    <row r="31" spans="2:8" ht="13.2" x14ac:dyDescent="0.25">
      <c r="B31" s="5"/>
      <c r="C31" s="5"/>
      <c r="D31" s="5"/>
      <c r="E31" s="5"/>
      <c r="F31" s="5"/>
      <c r="G31" s="5"/>
      <c r="H31" s="21"/>
    </row>
    <row r="32" spans="2:8" ht="13.8" thickBot="1" x14ac:dyDescent="0.3">
      <c r="B32" s="11" t="s">
        <v>31</v>
      </c>
      <c r="C32" s="12">
        <f>C13+C14+C24+C30</f>
        <v>4378592.3999999966</v>
      </c>
      <c r="D32" s="11"/>
      <c r="E32" s="12">
        <f>E13+E14+E24+E30</f>
        <v>4050412.4999999981</v>
      </c>
      <c r="F32" s="12" t="e">
        <f>F13+F14+F24+F30</f>
        <v>#REF!</v>
      </c>
      <c r="G32" s="12" t="e">
        <f>G13+G14+G24+G30</f>
        <v>#REF!</v>
      </c>
      <c r="H32" s="24" t="e">
        <f>H13+H14+H24+H30</f>
        <v>#REF!</v>
      </c>
    </row>
    <row r="33" spans="2:8" ht="15" customHeight="1" thickTop="1" x14ac:dyDescent="0.25">
      <c r="B33" s="5"/>
      <c r="C33" s="5"/>
      <c r="D33" s="5"/>
      <c r="E33" s="5"/>
      <c r="F33" s="5"/>
      <c r="G33" s="5"/>
      <c r="H33" s="21"/>
    </row>
    <row r="34" spans="2:8" ht="15" customHeight="1" x14ac:dyDescent="0.25">
      <c r="B34" s="5" t="s">
        <v>32</v>
      </c>
      <c r="C34" s="5">
        <v>18.3</v>
      </c>
      <c r="D34" s="5"/>
      <c r="E34" s="5">
        <v>19</v>
      </c>
      <c r="F34" s="5">
        <v>20.3</v>
      </c>
      <c r="G34" s="5">
        <v>21.500000000000011</v>
      </c>
      <c r="H34" s="21">
        <v>25.800000000000033</v>
      </c>
    </row>
    <row r="35" spans="2:8" ht="15" customHeight="1" x14ac:dyDescent="0.25">
      <c r="B35" s="5" t="s">
        <v>33</v>
      </c>
      <c r="C35" s="5">
        <v>645891.69999999995</v>
      </c>
      <c r="D35" s="5"/>
      <c r="E35" s="5">
        <v>725507.89999999991</v>
      </c>
      <c r="F35" s="5">
        <v>640813.30000000005</v>
      </c>
      <c r="G35" s="5">
        <v>444326.10000000003</v>
      </c>
      <c r="H35" s="21">
        <v>388109</v>
      </c>
    </row>
    <row r="36" spans="2:8" ht="15" customHeight="1" x14ac:dyDescent="0.25">
      <c r="B36" s="5" t="s">
        <v>34</v>
      </c>
      <c r="C36" s="5">
        <v>4396.5</v>
      </c>
      <c r="D36" s="5"/>
      <c r="E36" s="5">
        <v>5423.1</v>
      </c>
      <c r="F36" s="5">
        <v>3254.2</v>
      </c>
      <c r="G36" s="5">
        <v>5666.2999999999993</v>
      </c>
      <c r="H36" s="21">
        <v>5988.3</v>
      </c>
    </row>
    <row r="37" spans="2:8" ht="15" customHeight="1" x14ac:dyDescent="0.25">
      <c r="B37" s="5" t="s">
        <v>35</v>
      </c>
      <c r="C37" s="5">
        <v>3728285.899999999</v>
      </c>
      <c r="D37" s="5"/>
      <c r="E37" s="5">
        <v>3319462.5</v>
      </c>
      <c r="F37" s="5">
        <v>3265305</v>
      </c>
      <c r="G37" s="5">
        <v>2840763.1</v>
      </c>
      <c r="H37" s="21">
        <v>2771649</v>
      </c>
    </row>
    <row r="38" spans="2:8" ht="15" customHeight="1" x14ac:dyDescent="0.25">
      <c r="B38" s="5"/>
      <c r="C38" s="5"/>
      <c r="D38" s="5"/>
      <c r="E38" s="5"/>
      <c r="F38" s="5"/>
      <c r="G38" s="5"/>
      <c r="H38" s="21"/>
    </row>
    <row r="39" spans="2:8" ht="15" customHeight="1" thickBot="1" x14ac:dyDescent="0.3">
      <c r="B39" s="13" t="s">
        <v>36</v>
      </c>
      <c r="C39" s="12">
        <f>SUM(C34:C37)</f>
        <v>4378592.3999999985</v>
      </c>
      <c r="D39" s="11"/>
      <c r="E39" s="11">
        <f>SUM(E34:E37)</f>
        <v>4050412.5</v>
      </c>
      <c r="F39" s="11">
        <f>SUM(F34:F37)</f>
        <v>3909392.8</v>
      </c>
      <c r="G39" s="11">
        <f>SUM(G34:G37)</f>
        <v>3290777</v>
      </c>
      <c r="H39" s="24">
        <f>SUM(H34:H37)</f>
        <v>3165772.1</v>
      </c>
    </row>
    <row r="40" spans="2:8" ht="15" customHeight="1" thickTop="1" x14ac:dyDescent="0.25"/>
    <row r="42" spans="2:8" ht="15" customHeight="1" x14ac:dyDescent="0.25">
      <c r="B42" s="1" t="s">
        <v>37</v>
      </c>
    </row>
    <row r="45" spans="2:8" ht="13.2" x14ac:dyDescent="0.25">
      <c r="B45" s="2" t="s">
        <v>38</v>
      </c>
    </row>
    <row r="46" spans="2:8" ht="13.2" x14ac:dyDescent="0.25"/>
    <row r="47" spans="2:8" ht="13.2" x14ac:dyDescent="0.25"/>
    <row r="48" spans="2:8" ht="13.2" x14ac:dyDescent="0.25"/>
    <row r="49" spans="2:2" ht="13.2" x14ac:dyDescent="0.25"/>
    <row r="50" spans="2:2" ht="13.2" x14ac:dyDescent="0.25"/>
    <row r="51" spans="2:2" ht="13.2" x14ac:dyDescent="0.25"/>
    <row r="52" spans="2:2" ht="13.2" x14ac:dyDescent="0.25"/>
    <row r="53" spans="2:2" ht="13.2" x14ac:dyDescent="0.25">
      <c r="B53" s="1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4"/>
  <sheetViews>
    <sheetView topLeftCell="A4" workbookViewId="0">
      <selection activeCell="C4" sqref="C1:C1048576"/>
    </sheetView>
  </sheetViews>
  <sheetFormatPr defaultColWidth="15.88671875" defaultRowHeight="15" customHeight="1" x14ac:dyDescent="0.25"/>
  <cols>
    <col min="1" max="1" width="5.88671875" style="2" customWidth="1"/>
    <col min="2" max="2" width="45.44140625" style="2" customWidth="1"/>
    <col min="3" max="3" width="17.44140625" style="2" customWidth="1"/>
    <col min="4" max="4" width="6.44140625" style="2" customWidth="1"/>
    <col min="5" max="5" width="17.109375" style="2" customWidth="1"/>
    <col min="6" max="16384" width="15.88671875" style="2"/>
  </cols>
  <sheetData>
    <row r="1" spans="2:8" ht="13.2" x14ac:dyDescent="0.25">
      <c r="B1" s="1" t="s">
        <v>0</v>
      </c>
    </row>
    <row r="2" spans="2:8" ht="13.2" x14ac:dyDescent="0.25">
      <c r="B2" s="1"/>
    </row>
    <row r="4" spans="2:8" ht="13.2" x14ac:dyDescent="0.25">
      <c r="B4" s="15"/>
      <c r="C4" s="16" t="s">
        <v>3</v>
      </c>
      <c r="D4" s="16"/>
      <c r="E4" s="16" t="s">
        <v>4</v>
      </c>
      <c r="F4" s="16" t="s">
        <v>5</v>
      </c>
      <c r="G4" s="16" t="s">
        <v>39</v>
      </c>
      <c r="H4" s="25" t="s">
        <v>40</v>
      </c>
    </row>
    <row r="5" spans="2:8" ht="13.2" x14ac:dyDescent="0.25">
      <c r="B5" s="17"/>
      <c r="C5" s="18" t="s">
        <v>6</v>
      </c>
      <c r="D5" s="19"/>
      <c r="E5" s="18" t="s">
        <v>6</v>
      </c>
      <c r="F5" s="18" t="s">
        <v>6</v>
      </c>
      <c r="G5" s="18" t="s">
        <v>6</v>
      </c>
      <c r="H5" s="19" t="s">
        <v>6</v>
      </c>
    </row>
    <row r="6" spans="2:8" ht="13.2" x14ac:dyDescent="0.25">
      <c r="B6" s="3"/>
      <c r="C6" s="4"/>
      <c r="D6" s="4"/>
      <c r="E6" s="4"/>
      <c r="F6" s="4"/>
      <c r="G6" s="4"/>
      <c r="H6" s="20"/>
    </row>
    <row r="7" spans="2:8" ht="13.2" x14ac:dyDescent="0.25">
      <c r="B7" s="5" t="s">
        <v>7</v>
      </c>
      <c r="C7" s="5">
        <v>4912.1000000000004</v>
      </c>
      <c r="D7" s="5"/>
      <c r="E7" s="5">
        <v>5134.2</v>
      </c>
      <c r="F7" s="5">
        <v>4619.2</v>
      </c>
      <c r="G7" s="5">
        <v>3132.6</v>
      </c>
      <c r="H7" s="21">
        <v>3503.1000000000022</v>
      </c>
    </row>
    <row r="8" spans="2:8" ht="13.2" x14ac:dyDescent="0.25">
      <c r="B8" s="5" t="s">
        <v>8</v>
      </c>
      <c r="C8" s="5">
        <v>14083014.1</v>
      </c>
      <c r="D8" s="5"/>
      <c r="E8" s="5">
        <v>13677637.699999999</v>
      </c>
      <c r="F8" s="5">
        <v>12718173.800000001</v>
      </c>
      <c r="G8" s="5">
        <v>11969544.1</v>
      </c>
      <c r="H8" s="21">
        <v>11321544.4</v>
      </c>
    </row>
    <row r="9" spans="2:8" ht="13.2" x14ac:dyDescent="0.25">
      <c r="B9" s="5" t="s">
        <v>9</v>
      </c>
      <c r="C9" s="5">
        <v>-22479.1</v>
      </c>
      <c r="D9" s="5"/>
      <c r="E9" s="5">
        <v>-23124.9</v>
      </c>
      <c r="F9" s="5">
        <v>-23762.400000000001</v>
      </c>
      <c r="G9" s="5">
        <v>-24408.5</v>
      </c>
      <c r="H9" s="21">
        <v>-25110.300000000003</v>
      </c>
    </row>
    <row r="10" spans="2:8" ht="13.2" x14ac:dyDescent="0.25">
      <c r="B10" s="5" t="s">
        <v>10</v>
      </c>
      <c r="C10" s="5">
        <v>149190</v>
      </c>
      <c r="D10" s="5"/>
      <c r="E10" s="5">
        <v>146718.79999999999</v>
      </c>
      <c r="F10" s="5">
        <v>111804.5</v>
      </c>
      <c r="G10" s="5">
        <v>127206.2</v>
      </c>
      <c r="H10" s="21">
        <v>111844</v>
      </c>
    </row>
    <row r="11" spans="2:8" ht="13.2" x14ac:dyDescent="0.25">
      <c r="B11" s="5" t="s">
        <v>11</v>
      </c>
      <c r="C11" s="5">
        <v>236282</v>
      </c>
      <c r="D11" s="5"/>
      <c r="E11" s="5">
        <v>238095.4</v>
      </c>
      <c r="F11" s="5">
        <v>229768.3</v>
      </c>
      <c r="G11" s="5">
        <v>248555.2</v>
      </c>
      <c r="H11" s="21">
        <v>233851</v>
      </c>
    </row>
    <row r="12" spans="2:8" ht="13.2" x14ac:dyDescent="0.25">
      <c r="B12" s="5" t="s">
        <v>12</v>
      </c>
      <c r="C12" s="5">
        <v>15313.2</v>
      </c>
      <c r="D12" s="5"/>
      <c r="E12" s="5">
        <v>6713.1</v>
      </c>
      <c r="F12" s="5">
        <v>3299.1</v>
      </c>
      <c r="G12" s="5">
        <v>6736.7999999999993</v>
      </c>
      <c r="H12" s="21">
        <v>9844.2000000000007</v>
      </c>
    </row>
    <row r="13" spans="2:8" ht="13.2" x14ac:dyDescent="0.25">
      <c r="B13" s="6" t="s">
        <v>13</v>
      </c>
      <c r="C13" s="7">
        <f>SUM(C7:C12)</f>
        <v>14466232.299999999</v>
      </c>
      <c r="D13" s="6"/>
      <c r="E13" s="7">
        <f>SUM(E7:E12)</f>
        <v>14051174.299999999</v>
      </c>
      <c r="F13" s="7">
        <f>SUM(F7:F12)</f>
        <v>13043902.5</v>
      </c>
      <c r="G13" s="6">
        <f>SUM(G7:G12)</f>
        <v>12330766.399999999</v>
      </c>
      <c r="H13" s="22">
        <f>SUM(H7:H12)</f>
        <v>11655476.399999999</v>
      </c>
    </row>
    <row r="14" spans="2:8" ht="13.2" x14ac:dyDescent="0.25">
      <c r="B14" s="6" t="s">
        <v>14</v>
      </c>
      <c r="C14" s="7">
        <v>65636.7</v>
      </c>
      <c r="D14" s="6"/>
      <c r="E14" s="7">
        <v>66547.5</v>
      </c>
      <c r="F14" s="7">
        <v>82250.100000000006</v>
      </c>
      <c r="G14" s="6">
        <v>97596.4</v>
      </c>
      <c r="H14" s="22">
        <v>112082.5</v>
      </c>
    </row>
    <row r="15" spans="2:8" ht="13.2" x14ac:dyDescent="0.25">
      <c r="B15" s="5" t="s">
        <v>41</v>
      </c>
      <c r="C15" s="5">
        <v>168955.6</v>
      </c>
      <c r="D15" s="5"/>
      <c r="E15" s="5">
        <v>9846.5</v>
      </c>
      <c r="F15" s="5">
        <v>10161.4</v>
      </c>
      <c r="G15" s="5">
        <v>5696.6</v>
      </c>
      <c r="H15" s="21">
        <v>11040.1</v>
      </c>
    </row>
    <row r="16" spans="2:8" ht="13.2" x14ac:dyDescent="0.25">
      <c r="B16" s="5" t="s">
        <v>16</v>
      </c>
      <c r="C16" s="5">
        <v>36351.199999999997</v>
      </c>
      <c r="D16" s="5"/>
      <c r="E16" s="5">
        <v>30594.400000000001</v>
      </c>
      <c r="F16" s="5">
        <v>37569.199999999997</v>
      </c>
      <c r="G16" s="5">
        <v>41559.199999999997</v>
      </c>
      <c r="H16" s="21">
        <v>34039.599999999999</v>
      </c>
    </row>
    <row r="17" spans="2:8" ht="13.2" x14ac:dyDescent="0.25">
      <c r="B17" s="5" t="s">
        <v>17</v>
      </c>
      <c r="C17" s="5">
        <v>208848.2</v>
      </c>
      <c r="D17" s="5"/>
      <c r="E17" s="5">
        <v>211425.7</v>
      </c>
      <c r="F17" s="5">
        <v>204444.4</v>
      </c>
      <c r="G17" s="5">
        <v>190494.5</v>
      </c>
      <c r="H17" s="21">
        <v>203541.4</v>
      </c>
    </row>
    <row r="18" spans="2:8" ht="13.2" x14ac:dyDescent="0.25">
      <c r="B18" s="5" t="s">
        <v>18</v>
      </c>
      <c r="C18" s="5">
        <v>990622.6</v>
      </c>
      <c r="D18" s="5"/>
      <c r="E18" s="5">
        <v>835631.4</v>
      </c>
      <c r="F18" s="5">
        <v>733450.2</v>
      </c>
      <c r="G18" s="5">
        <v>660164.80000000005</v>
      </c>
      <c r="H18" s="21">
        <v>648038</v>
      </c>
    </row>
    <row r="19" spans="2:8" ht="13.2" x14ac:dyDescent="0.25">
      <c r="B19" s="6" t="s">
        <v>19</v>
      </c>
      <c r="C19" s="7">
        <f>SUM(C15:C18)</f>
        <v>1404777.6</v>
      </c>
      <c r="D19" s="6"/>
      <c r="E19" s="7">
        <f>SUM(E15:E18)</f>
        <v>1087498</v>
      </c>
      <c r="F19" s="7">
        <f>SUM(F15:F18)</f>
        <v>985625.2</v>
      </c>
      <c r="G19" s="6">
        <f>SUM(G15:G18)</f>
        <v>897915.10000000009</v>
      </c>
      <c r="H19" s="22">
        <f>SUM(H15:H18)</f>
        <v>896659.1</v>
      </c>
    </row>
    <row r="20" spans="2:8" ht="13.2" x14ac:dyDescent="0.25">
      <c r="B20" s="5" t="s">
        <v>20</v>
      </c>
      <c r="C20" s="5">
        <v>-687604.5</v>
      </c>
      <c r="D20" s="5"/>
      <c r="E20" s="5">
        <v>-648422.30000000005</v>
      </c>
      <c r="F20" s="5">
        <v>-606345.5</v>
      </c>
      <c r="G20" s="5">
        <v>-596285</v>
      </c>
      <c r="H20" s="21">
        <v>-491530.7</v>
      </c>
    </row>
    <row r="21" spans="2:8" ht="13.2" x14ac:dyDescent="0.25">
      <c r="B21" s="5" t="s">
        <v>21</v>
      </c>
      <c r="C21" s="5">
        <v>-165800.79999999999</v>
      </c>
      <c r="D21" s="5"/>
      <c r="E21" s="5">
        <v>-178941.1</v>
      </c>
      <c r="F21" s="5">
        <v>-184941.1</v>
      </c>
      <c r="G21" s="5">
        <v>-147944.9</v>
      </c>
      <c r="H21" s="21">
        <v>-125600</v>
      </c>
    </row>
    <row r="22" spans="2:8" ht="13.2" x14ac:dyDescent="0.25">
      <c r="B22" s="5" t="s">
        <v>22</v>
      </c>
      <c r="C22" s="5">
        <v>-3811.6</v>
      </c>
      <c r="D22" s="5"/>
      <c r="E22" s="5">
        <v>-2728.1</v>
      </c>
      <c r="F22" s="5">
        <v>-6229.3</v>
      </c>
      <c r="G22" s="5">
        <v>-3986.1</v>
      </c>
      <c r="H22" s="21">
        <v>-4147.2</v>
      </c>
    </row>
    <row r="23" spans="2:8" ht="13.2" x14ac:dyDescent="0.25">
      <c r="B23" s="6" t="s">
        <v>23</v>
      </c>
      <c r="C23" s="7">
        <f>SUM(C20:C22)</f>
        <v>-857216.9</v>
      </c>
      <c r="D23" s="6"/>
      <c r="E23" s="7">
        <f>SUM(E20:E22)</f>
        <v>-830091.5</v>
      </c>
      <c r="F23" s="7">
        <f>SUM(F20:F22)</f>
        <v>-797515.9</v>
      </c>
      <c r="G23" s="7">
        <f>SUM(G20:G22)</f>
        <v>-748216</v>
      </c>
      <c r="H23" s="22">
        <f>SUM(H20:H22)</f>
        <v>-621277.89999999991</v>
      </c>
    </row>
    <row r="24" spans="2:8" ht="13.2" x14ac:dyDescent="0.25">
      <c r="B24" s="8" t="s">
        <v>24</v>
      </c>
      <c r="C24" s="9">
        <f>C19+C23</f>
        <v>547560.70000000007</v>
      </c>
      <c r="D24" s="8"/>
      <c r="E24" s="9">
        <f>E19+E23</f>
        <v>257406.5</v>
      </c>
      <c r="F24" s="9">
        <f>F19+F23</f>
        <v>188109.29999999993</v>
      </c>
      <c r="G24" s="8">
        <f>+G19+G23</f>
        <v>149699.10000000009</v>
      </c>
      <c r="H24" s="23">
        <f>+H19+H23</f>
        <v>275381.20000000007</v>
      </c>
    </row>
    <row r="25" spans="2:8" ht="13.2" x14ac:dyDescent="0.25">
      <c r="B25" s="5" t="s">
        <v>25</v>
      </c>
      <c r="C25" s="10">
        <v>-4850532.8</v>
      </c>
      <c r="D25" s="5"/>
      <c r="E25" s="10">
        <v>-4646161.5999999996</v>
      </c>
      <c r="F25" s="10">
        <v>-4396367.5999999996</v>
      </c>
      <c r="G25" s="5">
        <v>-4125923.8</v>
      </c>
      <c r="H25" s="21">
        <v>-4012111.5</v>
      </c>
    </row>
    <row r="26" spans="2:8" ht="13.2" x14ac:dyDescent="0.25">
      <c r="B26" s="5" t="s">
        <v>26</v>
      </c>
      <c r="C26" s="5">
        <v>-23656.1</v>
      </c>
      <c r="D26" s="5"/>
      <c r="E26" s="5">
        <v>-23849.200000000001</v>
      </c>
      <c r="F26" s="5">
        <v>-48276.9</v>
      </c>
      <c r="G26" s="5">
        <v>-155220</v>
      </c>
      <c r="H26" s="21">
        <v>-381650.8</v>
      </c>
    </row>
    <row r="27" spans="2:8" ht="13.2" x14ac:dyDescent="0.25">
      <c r="B27" s="5" t="s">
        <v>27</v>
      </c>
      <c r="C27" s="5">
        <v>-174608.3</v>
      </c>
      <c r="D27" s="5"/>
      <c r="E27" s="5">
        <v>-51806</v>
      </c>
      <c r="F27" s="5">
        <v>-212716.7</v>
      </c>
      <c r="G27" s="5">
        <v>-17110.3</v>
      </c>
      <c r="H27" s="21">
        <v>-60124.2</v>
      </c>
    </row>
    <row r="28" spans="2:8" ht="13.2" x14ac:dyDescent="0.25">
      <c r="B28" s="5" t="s">
        <v>28</v>
      </c>
      <c r="C28" s="5">
        <v>-5904701.4000000004</v>
      </c>
      <c r="D28" s="5"/>
      <c r="E28" s="5">
        <v>-5667903.2999999998</v>
      </c>
      <c r="F28" s="5">
        <v>-5297294.4000000004</v>
      </c>
      <c r="G28" s="5">
        <v>-5051391.2</v>
      </c>
      <c r="H28" s="21">
        <v>-4683921</v>
      </c>
    </row>
    <row r="29" spans="2:8" ht="13.2" x14ac:dyDescent="0.25">
      <c r="B29" s="5" t="s">
        <v>29</v>
      </c>
      <c r="C29" s="5">
        <v>-75518.600000000006</v>
      </c>
      <c r="D29" s="5"/>
      <c r="E29" s="5">
        <v>-76015.5</v>
      </c>
      <c r="F29" s="5">
        <v>-68829.3</v>
      </c>
      <c r="G29" s="5">
        <v>-62644.5</v>
      </c>
      <c r="H29" s="21">
        <v>-54598.8</v>
      </c>
    </row>
    <row r="30" spans="2:8" ht="13.2" x14ac:dyDescent="0.25">
      <c r="B30" s="6" t="s">
        <v>30</v>
      </c>
      <c r="C30" s="7">
        <f>SUM(C25:C29)</f>
        <v>-11029017.199999999</v>
      </c>
      <c r="D30" s="6"/>
      <c r="E30" s="7">
        <f>SUM(E25:E29)</f>
        <v>-10465735.6</v>
      </c>
      <c r="F30" s="7">
        <f>SUM(F25:F29)</f>
        <v>-10023484.900000002</v>
      </c>
      <c r="G30" s="6">
        <f>SUM(G25:G29)</f>
        <v>-9412289.8000000007</v>
      </c>
      <c r="H30" s="22">
        <f>SUM(H25:H29)</f>
        <v>-9192406.3000000007</v>
      </c>
    </row>
    <row r="31" spans="2:8" ht="13.2" x14ac:dyDescent="0.25">
      <c r="B31" s="5"/>
      <c r="C31" s="5"/>
      <c r="D31" s="5"/>
      <c r="E31" s="5"/>
      <c r="F31" s="5"/>
      <c r="G31" s="5"/>
      <c r="H31" s="21"/>
    </row>
    <row r="32" spans="2:8" ht="13.8" thickBot="1" x14ac:dyDescent="0.3">
      <c r="B32" s="11" t="s">
        <v>31</v>
      </c>
      <c r="C32" s="12">
        <f>C13+C14+C24+C30</f>
        <v>4050412.4999999981</v>
      </c>
      <c r="D32" s="11"/>
      <c r="E32" s="12">
        <f>E13+E14+E24+E30</f>
        <v>3909392.6999999993</v>
      </c>
      <c r="F32" s="12">
        <f>F13+F14+F24+F30</f>
        <v>3290776.9999999981</v>
      </c>
      <c r="G32" s="12">
        <f>G13+G14+G24+G30</f>
        <v>3165772.0999999978</v>
      </c>
      <c r="H32" s="24">
        <f>+H13+H14+H24+H30</f>
        <v>2850533.799999997</v>
      </c>
    </row>
    <row r="33" spans="2:8" ht="15" customHeight="1" thickTop="1" x14ac:dyDescent="0.25">
      <c r="B33" s="5"/>
      <c r="C33" s="5"/>
      <c r="D33" s="5"/>
      <c r="E33" s="5"/>
      <c r="F33" s="5"/>
      <c r="G33" s="5"/>
      <c r="H33" s="21"/>
    </row>
    <row r="34" spans="2:8" ht="15" customHeight="1" x14ac:dyDescent="0.25">
      <c r="B34" s="5" t="s">
        <v>32</v>
      </c>
      <c r="C34" s="5">
        <v>19</v>
      </c>
      <c r="D34" s="5"/>
      <c r="E34" s="5">
        <v>20.3</v>
      </c>
      <c r="F34" s="5">
        <v>21.500000000000011</v>
      </c>
      <c r="G34" s="5">
        <v>25.800000000000033</v>
      </c>
      <c r="H34" s="21">
        <v>26.600000000000016</v>
      </c>
    </row>
    <row r="35" spans="2:8" ht="15" customHeight="1" x14ac:dyDescent="0.25">
      <c r="B35" s="5" t="s">
        <v>33</v>
      </c>
      <c r="C35" s="5">
        <v>725507.89999999991</v>
      </c>
      <c r="D35" s="5"/>
      <c r="E35" s="5">
        <v>640813.30000000005</v>
      </c>
      <c r="F35" s="5">
        <v>444326.10000000003</v>
      </c>
      <c r="G35" s="5">
        <v>388109</v>
      </c>
      <c r="H35" s="21">
        <v>318127</v>
      </c>
    </row>
    <row r="36" spans="2:8" ht="15" customHeight="1" x14ac:dyDescent="0.25">
      <c r="B36" s="5" t="s">
        <v>34</v>
      </c>
      <c r="C36" s="5">
        <v>5423.1</v>
      </c>
      <c r="D36" s="5"/>
      <c r="E36" s="5">
        <v>3254.2</v>
      </c>
      <c r="F36" s="5">
        <v>5666.2999999999993</v>
      </c>
      <c r="G36" s="5">
        <v>5988.3</v>
      </c>
      <c r="H36" s="21">
        <v>3623.4</v>
      </c>
    </row>
    <row r="37" spans="2:8" ht="15" customHeight="1" x14ac:dyDescent="0.25">
      <c r="B37" s="5" t="s">
        <v>35</v>
      </c>
      <c r="C37" s="5">
        <v>3319462.5</v>
      </c>
      <c r="D37" s="5"/>
      <c r="E37" s="5">
        <v>3265305</v>
      </c>
      <c r="F37" s="5">
        <v>2840763.1</v>
      </c>
      <c r="G37" s="5">
        <v>2771649</v>
      </c>
      <c r="H37" s="21">
        <v>2528756.7999999998</v>
      </c>
    </row>
    <row r="38" spans="2:8" ht="15" customHeight="1" x14ac:dyDescent="0.25">
      <c r="B38" s="5"/>
      <c r="C38" s="5"/>
      <c r="D38" s="5"/>
      <c r="E38" s="5"/>
      <c r="F38" s="5"/>
      <c r="G38" s="5"/>
      <c r="H38" s="21"/>
    </row>
    <row r="39" spans="2:8" ht="15" customHeight="1" thickBot="1" x14ac:dyDescent="0.3">
      <c r="B39" s="13" t="s">
        <v>36</v>
      </c>
      <c r="C39" s="12">
        <f>SUM(C34:C37)</f>
        <v>4050412.5</v>
      </c>
      <c r="D39" s="11"/>
      <c r="E39" s="12">
        <f>SUM(E34:E37)</f>
        <v>3909392.8</v>
      </c>
      <c r="F39" s="12">
        <f>SUM(F34:F37)</f>
        <v>3290777</v>
      </c>
      <c r="G39" s="11">
        <f>SUM(G34:G37)</f>
        <v>3165772.1</v>
      </c>
      <c r="H39" s="24">
        <f>SUM(H34:H37)</f>
        <v>2850533.8</v>
      </c>
    </row>
    <row r="40" spans="2:8" ht="15" customHeight="1" thickTop="1" x14ac:dyDescent="0.25"/>
    <row r="43" spans="2:8" ht="15" customHeight="1" x14ac:dyDescent="0.25">
      <c r="B43" s="1" t="s">
        <v>37</v>
      </c>
    </row>
    <row r="46" spans="2:8" ht="13.2" x14ac:dyDescent="0.25">
      <c r="B46" s="2" t="s">
        <v>38</v>
      </c>
    </row>
    <row r="47" spans="2:8" ht="13.2" x14ac:dyDescent="0.25"/>
    <row r="48" spans="2:8" ht="13.2" x14ac:dyDescent="0.25"/>
    <row r="49" spans="2:2" ht="13.2" x14ac:dyDescent="0.25"/>
    <row r="50" spans="2:2" ht="13.2" x14ac:dyDescent="0.25"/>
    <row r="51" spans="2:2" ht="13.2" x14ac:dyDescent="0.25"/>
    <row r="52" spans="2:2" ht="13.2" x14ac:dyDescent="0.25"/>
    <row r="53" spans="2:2" ht="13.2" x14ac:dyDescent="0.25"/>
    <row r="54" spans="2:2" ht="13.2" x14ac:dyDescent="0.25">
      <c r="B54" s="14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metadata xmlns="http://www.objective.com/ecm/document/metadata/53D26341A57B383EE0540010E0463CCA" version="1.0.0">
  <systemFields>
    <field name="Objective-Id">
      <value order="0">A54665283</value>
    </field>
    <field name="Objective-Title">
      <value order="0">Statistics - 2025 AFS Table - Aggregate Statement of Financial Position</value>
    </field>
    <field name="Objective-Description">
      <value order="0"/>
    </field>
    <field name="Objective-CreationStamp">
      <value order="0">2025-11-18T14:28:47Z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2025-11-18T16:05:01Z</value>
    </field>
    <field name="Objective-Owner">
      <value order="0">O'Neill, Rosi R (u205206)</value>
    </field>
    <field name="Objective-Path">
      <value order="0">Objective Global Folder:Scottish Housing Regulator File Plan:Sector Analysis and Statistics:Analysis and Statistics:Published Reports: Part 3: 2024-2029</value>
    </field>
    <field name="Objective-Parent">
      <value order="0">Published Reports: Part 3: 2024-2029</value>
    </field>
    <field name="Objective-State">
      <value order="0">Being Edited</value>
    </field>
    <field name="Objective-VersionId">
      <value order="0">vA82812187</value>
    </field>
    <field name="Objective-Version">
      <value order="0">0.2</value>
    </field>
    <field name="Objective-VersionNumber">
      <value order="0">2</value>
    </field>
    <field name="Objective-VersionComment">
      <value order="0">Updating file</value>
    </field>
    <field name="Objective-FileNumber">
      <value order="0">PROJ/125015</value>
    </field>
    <field name="Objective-Classification">
      <value order="0">OFFICIAL</value>
    </field>
    <field name="Objective-Caveats">
      <value order="0">Caveat for access to Scottish Housing Regulator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  <field name="Objective-Required Redaction">
        <value order="0"/>
      </field>
      <field name="Objective-Shared By">
        <value order="0"/>
      </field>
      <field name="Objective-Access Conditions">
        <value order="0"/>
      </field>
      <field name="Objective-Access Status">
        <value order="0"/>
      </field>
      <field name="Objective-Date Open From">
        <value order="0"/>
      </field>
    </catalogue>
  </catalogues>
</metadat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16DCCA3234C4BB639C78E3D9B7307" ma:contentTypeVersion="8" ma:contentTypeDescription="Create a new document." ma:contentTypeScope="" ma:versionID="857ea131eb7ad0be9bdf8eef2917540e">
  <xsd:schema xmlns:xsd="http://www.w3.org/2001/XMLSchema" xmlns:xs="http://www.w3.org/2001/XMLSchema" xmlns:p="http://schemas.microsoft.com/office/2006/metadata/properties" xmlns:ns2="7143f683-8af6-47d7-b513-960a300f14d2" xmlns:ns3="3dcff094-4920-4a44-950f-401b9b960dd2" targetNamespace="http://schemas.microsoft.com/office/2006/metadata/properties" ma:root="true" ma:fieldsID="137f4f220ff59a43fbac4aa9e04d07c8" ns2:_="" ns3:_="">
    <xsd:import namespace="7143f683-8af6-47d7-b513-960a300f14d2"/>
    <xsd:import namespace="3dcff094-4920-4a44-950f-401b9b960d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3f683-8af6-47d7-b513-960a300f14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cff094-4920-4a44-950f-401b9b960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1643B9-749F-4A38-BE18-9E1A6B1871A4}">
  <ds:schemaRefs>
    <ds:schemaRef ds:uri="7143f683-8af6-47d7-b513-960a300f14d2"/>
    <ds:schemaRef ds:uri="3dcff094-4920-4a44-950f-401b9b960dd2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customXml/itemProps3.xml><?xml version="1.0" encoding="utf-8"?>
<ds:datastoreItem xmlns:ds="http://schemas.openxmlformats.org/officeDocument/2006/customXml" ds:itemID="{459939DB-A1F6-408F-BE0F-7820FD33ECF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F83C23E-49FE-4E93-8839-E7756318EA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43f683-8af6-47d7-b513-960a300f14d2"/>
    <ds:schemaRef ds:uri="3dcff094-4920-4a44-950f-401b9b960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2024-25</vt:lpstr>
      <vt:lpstr>2023-24</vt:lpstr>
      <vt:lpstr>2022-23</vt:lpstr>
      <vt:lpstr>2021-22</vt:lpstr>
      <vt:lpstr>2020-21</vt:lpstr>
    </vt:vector>
  </TitlesOfParts>
  <Manager/>
  <Company>Scottish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u441084</dc:creator>
  <cp:keywords/>
  <dc:description/>
  <cp:lastModifiedBy>u205206</cp:lastModifiedBy>
  <cp:revision/>
  <dcterms:created xsi:type="dcterms:W3CDTF">2016-11-24T09:34:56Z</dcterms:created>
  <dcterms:modified xsi:type="dcterms:W3CDTF">2025-11-18T16:08:10Z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A54665283</vt:lpwstr>
  </property>
  <property fmtid="{D5CDD505-2E9C-101B-9397-08002B2CF9AE}" pid="4" name="Objective-Title">
    <vt:lpwstr>Statistics - 2025 AFS Table - Aggregate Statement of Financial Position</vt:lpwstr>
  </property>
  <property fmtid="{D5CDD505-2E9C-101B-9397-08002B2CF9AE}" pid="5" name="Objective-Comment">
    <vt:lpwstr/>
  </property>
  <property fmtid="{D5CDD505-2E9C-101B-9397-08002B2CF9AE}" pid="6" name="Objective-CreationStamp">
    <vt:filetime>2025-11-18T14:28:47Z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/>
  </property>
  <property fmtid="{D5CDD505-2E9C-101B-9397-08002B2CF9AE}" pid="10" name="Objective-ModificationStamp">
    <vt:filetime>2025-11-18T16:05:01Z</vt:filetime>
  </property>
  <property fmtid="{D5CDD505-2E9C-101B-9397-08002B2CF9AE}" pid="11" name="Objective-Owner">
    <vt:lpwstr>O'Neill, Rosi R (u205206)</vt:lpwstr>
  </property>
  <property fmtid="{D5CDD505-2E9C-101B-9397-08002B2CF9AE}" pid="12" name="Objective-Path">
    <vt:lpwstr>Objective Global Folder:Scottish Housing Regulator File Plan:Sector Analysis and Statistics:Analysis and Statistics:Published Reports: Part 3: 2024-2029</vt:lpwstr>
  </property>
  <property fmtid="{D5CDD505-2E9C-101B-9397-08002B2CF9AE}" pid="13" name="Objective-Parent">
    <vt:lpwstr>Published Reports: Part 3: 2024-2029</vt:lpwstr>
  </property>
  <property fmtid="{D5CDD505-2E9C-101B-9397-08002B2CF9AE}" pid="14" name="Objective-State">
    <vt:lpwstr>Being Edited</vt:lpwstr>
  </property>
  <property fmtid="{D5CDD505-2E9C-101B-9397-08002B2CF9AE}" pid="15" name="Objective-Version">
    <vt:lpwstr>0.2</vt:lpwstr>
  </property>
  <property fmtid="{D5CDD505-2E9C-101B-9397-08002B2CF9AE}" pid="16" name="Objective-VersionNumber">
    <vt:r8>2</vt:r8>
  </property>
  <property fmtid="{D5CDD505-2E9C-101B-9397-08002B2CF9AE}" pid="17" name="Objective-VersionComment">
    <vt:lpwstr>Updating file</vt:lpwstr>
  </property>
  <property fmtid="{D5CDD505-2E9C-101B-9397-08002B2CF9AE}" pid="18" name="Objective-FileNumber">
    <vt:lpwstr>PROJ/125015</vt:lpwstr>
  </property>
  <property fmtid="{D5CDD505-2E9C-101B-9397-08002B2CF9AE}" pid="19" name="Objective-Classification">
    <vt:lpwstr>OFFICIAL</vt:lpwstr>
  </property>
  <property fmtid="{D5CDD505-2E9C-101B-9397-08002B2CF9AE}" pid="20" name="Objective-Caveats">
    <vt:lpwstr>Caveat for access to Scottish Housing Regulator</vt:lpwstr>
  </property>
  <property fmtid="{D5CDD505-2E9C-101B-9397-08002B2CF9AE}" pid="21" name="Objective-Date of Original [system]">
    <vt:lpwstr/>
  </property>
  <property fmtid="{D5CDD505-2E9C-101B-9397-08002B2CF9AE}" pid="22" name="Objective-Date Received [system]">
    <vt:lpwstr/>
  </property>
  <property fmtid="{D5CDD505-2E9C-101B-9397-08002B2CF9AE}" pid="23" name="Objective-SG Web Publication - Category [system]">
    <vt:lpwstr/>
  </property>
  <property fmtid="{D5CDD505-2E9C-101B-9397-08002B2CF9AE}" pid="24" name="Objective-SG Web Publication - Category 2 Classification [system]">
    <vt:lpwstr/>
  </property>
  <property fmtid="{D5CDD505-2E9C-101B-9397-08002B2CF9AE}" pid="25" name="Objective-Description">
    <vt:lpwstr/>
  </property>
  <property fmtid="{D5CDD505-2E9C-101B-9397-08002B2CF9AE}" pid="26" name="Objective-VersionId">
    <vt:lpwstr>vA82812187</vt:lpwstr>
  </property>
  <property fmtid="{D5CDD505-2E9C-101B-9397-08002B2CF9AE}" pid="27" name="Objective-Connect Creator">
    <vt:lpwstr/>
  </property>
  <property fmtid="{D5CDD505-2E9C-101B-9397-08002B2CF9AE}" pid="28" name="Objective-Date Received">
    <vt:lpwstr/>
  </property>
  <property fmtid="{D5CDD505-2E9C-101B-9397-08002B2CF9AE}" pid="29" name="Objective-Date of Original">
    <vt:lpwstr/>
  </property>
  <property fmtid="{D5CDD505-2E9C-101B-9397-08002B2CF9AE}" pid="30" name="Objective-SG Web Publication - Category">
    <vt:lpwstr/>
  </property>
  <property fmtid="{D5CDD505-2E9C-101B-9397-08002B2CF9AE}" pid="31" name="Objective-SG Web Publication - Category 2 Classification">
    <vt:lpwstr/>
  </property>
  <property fmtid="{D5CDD505-2E9C-101B-9397-08002B2CF9AE}" pid="32" name="Objective-Connect Creator [system]">
    <vt:lpwstr/>
  </property>
  <property fmtid="{D5CDD505-2E9C-101B-9397-08002B2CF9AE}" pid="33" name="ContentTypeId">
    <vt:lpwstr>0x01010028316DCCA3234C4BB639C78E3D9B7307</vt:lpwstr>
  </property>
  <property fmtid="{D5CDD505-2E9C-101B-9397-08002B2CF9AE}" pid="34" name="Objective-Required Redaction">
    <vt:lpwstr/>
  </property>
  <property fmtid="{D5CDD505-2E9C-101B-9397-08002B2CF9AE}" pid="35" name="Order">
    <vt:r8>66100</vt:r8>
  </property>
  <property fmtid="{D5CDD505-2E9C-101B-9397-08002B2CF9AE}" pid="36" name="ComplianceAssetId">
    <vt:lpwstr/>
  </property>
  <property fmtid="{D5CDD505-2E9C-101B-9397-08002B2CF9AE}" pid="37" name="_ExtendedDescription">
    <vt:lpwstr/>
  </property>
  <property fmtid="{D5CDD505-2E9C-101B-9397-08002B2CF9AE}" pid="38" name="TriggerFlowInfo">
    <vt:lpwstr/>
  </property>
  <property fmtid="{D5CDD505-2E9C-101B-9397-08002B2CF9AE}" pid="39" name="Objective-Shared By">
    <vt:lpwstr/>
  </property>
  <property fmtid="{D5CDD505-2E9C-101B-9397-08002B2CF9AE}" pid="40" name="Objective-Access Conditions">
    <vt:lpwstr/>
  </property>
  <property fmtid="{D5CDD505-2E9C-101B-9397-08002B2CF9AE}" pid="41" name="Objective-Access Status">
    <vt:lpwstr/>
  </property>
  <property fmtid="{D5CDD505-2E9C-101B-9397-08002B2CF9AE}" pid="42" name="Objective-Date Open From">
    <vt:lpwstr/>
  </property>
</Properties>
</file>